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填表說明" sheetId="1" r:id="rId1"/>
    <sheet name="彙總全府 (新)" sheetId="2" r:id="rId2"/>
    <sheet name="行政暨研考處" sheetId="3" r:id="rId3"/>
    <sheet name="人事處" sheetId="4" r:id="rId4"/>
    <sheet name="民政處" sheetId="5" r:id="rId5"/>
    <sheet name="原民處" sheetId="6" r:id="rId6"/>
    <sheet name="客家事務處" sheetId="7" r:id="rId7"/>
    <sheet name="農業處" sheetId="8" r:id="rId8"/>
    <sheet name="建設處" sheetId="9" r:id="rId9"/>
    <sheet name="觀光處" sheetId="10" r:id="rId10"/>
    <sheet name="社會處" sheetId="11" r:id="rId11"/>
  </sheets>
  <definedNames>
    <definedName name="_xlnm.Print_Area" localSheetId="3">'人事處'!$A$1:$N$12</definedName>
    <definedName name="_xlnm.Print_Titles" localSheetId="3">'人事處'!$1:$5</definedName>
    <definedName name="_xlnm.Print_Area" localSheetId="4">'民政處'!$A$1:$N$25</definedName>
    <definedName name="_xlnm.Print_Titles" localSheetId="4">'民政處'!$1:$5</definedName>
    <definedName name="_xlnm.Print_Area" localSheetId="2">'行政暨研考處'!$A$1:$N$12</definedName>
    <definedName name="_xlnm.Print_Titles" localSheetId="2">'行政暨研考處'!$1:$5</definedName>
    <definedName name="_xlnm.Print_Titles" localSheetId="10">'社會處'!$1:$5</definedName>
    <definedName name="_xlnm.Print_Area" localSheetId="8">'建設處'!$A$1:$N$15</definedName>
    <definedName name="_xlnm.Print_Titles" localSheetId="8">'建設處'!$1:$5</definedName>
    <definedName name="_xlnm.Print_Area" localSheetId="6">'客家事務處'!$A$1:$N$18</definedName>
    <definedName name="_xlnm.Print_Titles" localSheetId="6">'客家事務處'!$1:$5</definedName>
    <definedName name="_xlnm.Print_Area" localSheetId="5">'原民處'!$A$1:$N$17</definedName>
    <definedName name="_xlnm.Print_Titles" localSheetId="5">'原民處'!$1:$5</definedName>
    <definedName name="_xlnm.Print_Area" localSheetId="1">'彙總全府 (新)'!$A$1:$N$18</definedName>
    <definedName name="_xlnm.Print_Titles" localSheetId="1">'彙總全府 (新)'!$1:$5</definedName>
    <definedName name="_xlnm.Print_Area" localSheetId="7">'農業處'!$A$1:$N$50</definedName>
    <definedName name="_xlnm.Print_Titles" localSheetId="7">'農業處'!$1:$5</definedName>
    <definedName name="_xlnm.Print_Area" localSheetId="9">'觀光處'!$A$1:$N$13</definedName>
    <definedName name="_xlnm.Print_Titles" localSheetId="9">'觀光處'!$1:$5</definedName>
    <definedName name="Excel_BuiltIn_Print_Area" localSheetId="10">'社會處'!$A$1:$N$33</definedName>
  </definedNames>
  <calcPr fullCalcOnLoad="1"/>
</workbook>
</file>

<file path=xl/comments10.xml><?xml version="1.0" encoding="utf-8"?>
<comments xmlns="http://schemas.openxmlformats.org/spreadsheetml/2006/main">
  <authors>
    <author/>
  </authors>
  <commentList>
    <comment ref="A8" authorId="0">
      <text>
        <r>
          <rPr>
            <b/>
            <sz val="12"/>
            <color indexed="8"/>
            <rFont val="新細明體"/>
            <family val="1"/>
          </rPr>
          <t xml:space="preserve">tr7019:
</t>
        </r>
        <r>
          <rPr>
            <sz val="12"/>
            <color indexed="8"/>
            <rFont val="新細明體"/>
            <family val="1"/>
          </rPr>
          <t>(1)觀光產業485,000
(2)觀光行銷7,875,000
(3)觀光交通5,000,000</t>
        </r>
      </text>
    </comment>
    <comment ref="A9" authorId="0">
      <text>
        <r>
          <rPr>
            <b/>
            <sz val="12"/>
            <color indexed="8"/>
            <rFont val="新細明體"/>
            <family val="1"/>
          </rPr>
          <t xml:space="preserve">tr7019:
</t>
        </r>
        <r>
          <rPr>
            <sz val="12"/>
            <color indexed="8"/>
            <rFont val="新細明體"/>
            <family val="1"/>
          </rPr>
          <t>(1)400,000(臺灣好行旅遊行銷計畫)交通
(2)35,854,000(客運汰換電動大客車購車)交通</t>
        </r>
      </text>
    </comment>
  </commentList>
</comments>
</file>

<file path=xl/comments11.xml><?xml version="1.0" encoding="utf-8"?>
<comments xmlns="http://schemas.openxmlformats.org/spreadsheetml/2006/main">
  <authors>
    <author/>
  </authors>
  <commentList>
    <comment ref="A43" authorId="0">
      <text>
        <r>
          <rPr>
            <b/>
            <sz val="9"/>
            <color indexed="8"/>
            <rFont val="新細明體"/>
            <family val="1"/>
          </rPr>
          <t xml:space="preserve">fvbgfg:
</t>
        </r>
        <r>
          <rPr>
            <sz val="9"/>
            <color indexed="8"/>
            <rFont val="新細明體"/>
            <family val="1"/>
          </rPr>
          <t>預算數應為對國內團體之捐助1,771,000+社會福利津貼及濟助54,433,000</t>
        </r>
      </text>
    </comment>
    <comment ref="A160" authorId="0">
      <text>
        <r>
          <rPr>
            <sz val="14"/>
            <color indexed="8"/>
            <rFont val="細明體"/>
            <family val="3"/>
          </rPr>
          <t>預算金額需含</t>
        </r>
        <r>
          <rPr>
            <sz val="14"/>
            <color indexed="8"/>
            <rFont val="微軟正黑體"/>
            <family val="2"/>
          </rPr>
          <t>:</t>
        </r>
        <r>
          <rPr>
            <sz val="14"/>
            <color indexed="8"/>
            <rFont val="細明體"/>
            <family val="3"/>
          </rPr>
          <t>原預算</t>
        </r>
        <r>
          <rPr>
            <sz val="14"/>
            <color indexed="8"/>
            <rFont val="微軟正黑體"/>
            <family val="2"/>
          </rPr>
          <t>+</t>
        </r>
        <r>
          <rPr>
            <sz val="14"/>
            <color indexed="8"/>
            <rFont val="細明體"/>
            <family val="3"/>
          </rPr>
          <t>追加減預算</t>
        </r>
        <r>
          <rPr>
            <sz val="14"/>
            <color indexed="8"/>
            <rFont val="微軟正黑體"/>
            <family val="2"/>
          </rPr>
          <t>+</t>
        </r>
        <r>
          <rPr>
            <sz val="14"/>
            <color indexed="8"/>
            <rFont val="細明體"/>
            <family val="3"/>
          </rPr>
          <t>動支預備金</t>
        </r>
        <r>
          <rPr>
            <sz val="14"/>
            <color indexed="8"/>
            <rFont val="微軟正黑體"/>
            <family val="2"/>
          </rPr>
          <t>+</t>
        </r>
        <r>
          <rPr>
            <sz val="14"/>
            <color indexed="8"/>
            <rFont val="細明體"/>
            <family val="3"/>
          </rPr>
          <t>流入</t>
        </r>
        <r>
          <rPr>
            <sz val="14"/>
            <color indexed="8"/>
            <rFont val="微軟正黑體"/>
            <family val="2"/>
          </rPr>
          <t>(</t>
        </r>
        <r>
          <rPr>
            <sz val="14"/>
            <color indexed="8"/>
            <rFont val="細明體"/>
            <family val="3"/>
          </rPr>
          <t>出</t>
        </r>
        <r>
          <rPr>
            <sz val="14"/>
            <color indexed="8"/>
            <rFont val="微軟正黑體"/>
            <family val="2"/>
          </rPr>
          <t>)</t>
        </r>
        <r>
          <rPr>
            <sz val="14"/>
            <color indexed="8"/>
            <rFont val="細明體"/>
            <family val="3"/>
          </rPr>
          <t>數，故正確應為</t>
        </r>
        <r>
          <rPr>
            <sz val="14"/>
            <color indexed="8"/>
            <rFont val="Tahoma"/>
            <family val="2"/>
          </rPr>
          <t>145,787,000</t>
        </r>
        <r>
          <rPr>
            <sz val="14"/>
            <color indexed="8"/>
            <rFont val="細明體"/>
            <family val="3"/>
          </rPr>
          <t>元</t>
        </r>
      </text>
    </comment>
    <comment ref="I236" authorId="0">
      <text>
        <r>
          <rPr>
            <b/>
            <sz val="9"/>
            <color indexed="8"/>
            <rFont val="新細明體"/>
            <family val="1"/>
          </rPr>
          <t xml:space="preserve">fvbgfg:
</t>
        </r>
        <r>
          <rPr>
            <sz val="9"/>
            <color indexed="8"/>
            <rFont val="新細明體"/>
            <family val="1"/>
          </rPr>
          <t>公式重覆加總到社會保險業務實支數，已更正</t>
        </r>
      </text>
    </comment>
  </commentList>
</comments>
</file>

<file path=xl/sharedStrings.xml><?xml version="1.0" encoding="utf-8"?>
<sst xmlns="http://schemas.openxmlformats.org/spreadsheetml/2006/main" count="1672" uniqueCount="652">
  <si>
    <t>填表說明：</t>
  </si>
  <si>
    <r>
      <rPr>
        <sz val="12"/>
        <rFont val="新細明體"/>
        <family val="1"/>
      </rPr>
      <t>1.本表</t>
    </r>
    <r>
      <rPr>
        <b/>
        <sz val="12"/>
        <color indexed="12"/>
        <rFont val="新細明體"/>
        <family val="1"/>
      </rPr>
      <t>除補助公部門(政府機關間之補助及對地方政府之補助)以外</t>
    </r>
    <r>
      <rPr>
        <sz val="12"/>
        <rFont val="新細明體"/>
        <family val="1"/>
      </rPr>
      <t>，其他對</t>
    </r>
    <r>
      <rPr>
        <sz val="12"/>
        <color indexed="10"/>
        <rFont val="新細明體"/>
        <family val="1"/>
      </rPr>
      <t>團體</t>
    </r>
    <r>
      <rPr>
        <sz val="12"/>
        <rFont val="新細明體"/>
        <family val="1"/>
      </rPr>
      <t>及</t>
    </r>
    <r>
      <rPr>
        <sz val="12"/>
        <color indexed="10"/>
        <rFont val="新細明體"/>
        <family val="1"/>
      </rPr>
      <t>私人</t>
    </r>
    <r>
      <rPr>
        <sz val="12"/>
        <rFont val="新細明體"/>
        <family val="1"/>
      </rPr>
      <t>補助均屬本表填列對象</t>
    </r>
  </si>
  <si>
    <r>
      <rPr>
        <sz val="12"/>
        <rFont val="新細明體"/>
        <family val="1"/>
      </rPr>
      <t>2.請</t>
    </r>
    <r>
      <rPr>
        <b/>
        <sz val="12"/>
        <color indexed="10"/>
        <rFont val="新細明體"/>
        <family val="1"/>
      </rPr>
      <t>以處為單位</t>
    </r>
    <r>
      <rPr>
        <b/>
        <sz val="12"/>
        <rFont val="新細明體"/>
        <family val="1"/>
      </rPr>
      <t>填報</t>
    </r>
    <r>
      <rPr>
        <sz val="12"/>
        <rFont val="新細明體"/>
        <family val="1"/>
      </rPr>
      <t>，並請</t>
    </r>
    <r>
      <rPr>
        <b/>
        <sz val="12"/>
        <color indexed="14"/>
        <rFont val="新細明體"/>
        <family val="1"/>
      </rPr>
      <t>各工作計畫增列小計欄位</t>
    </r>
    <r>
      <rPr>
        <sz val="12"/>
        <rFont val="新細明體"/>
        <family val="1"/>
      </rPr>
      <t>，</t>
    </r>
    <r>
      <rPr>
        <b/>
        <sz val="12"/>
        <color indexed="10"/>
        <rFont val="新細明體"/>
        <family val="1"/>
      </rPr>
      <t>未以處為單位填報一律退件</t>
    </r>
    <r>
      <rPr>
        <b/>
        <sz val="12"/>
        <rFont val="新細明體"/>
        <family val="1"/>
      </rPr>
      <t>。</t>
    </r>
  </si>
  <si>
    <r>
      <rPr>
        <sz val="12"/>
        <rFont val="新細明體"/>
        <family val="1"/>
      </rPr>
      <t>3.第4季填列數請</t>
    </r>
    <r>
      <rPr>
        <b/>
        <sz val="12"/>
        <color indexed="10"/>
        <rFont val="新細明體"/>
        <family val="1"/>
      </rPr>
      <t>含保留數</t>
    </r>
  </si>
  <si>
    <t>4..交件前，請業務單位及內審人員自行確認下列事項：</t>
  </si>
  <si>
    <r>
      <rPr>
        <sz val="12"/>
        <rFont val="新細明體"/>
        <family val="1"/>
      </rPr>
      <t xml:space="preserve">    (1)「</t>
    </r>
    <r>
      <rPr>
        <sz val="12"/>
        <color indexed="10"/>
        <rFont val="新細明體"/>
        <family val="1"/>
      </rPr>
      <t>他機關補助金額</t>
    </r>
    <r>
      <rPr>
        <sz val="12"/>
        <rFont val="新細明體"/>
        <family val="1"/>
      </rPr>
      <t>」欄位若有金額，請於「</t>
    </r>
    <r>
      <rPr>
        <sz val="12"/>
        <color indexed="10"/>
        <rFont val="新細明體"/>
        <family val="1"/>
      </rPr>
      <t>分攤補助款機關名稱及金額(請逐一填列)</t>
    </r>
    <r>
      <rPr>
        <sz val="12"/>
        <rFont val="新細明體"/>
        <family val="1"/>
      </rPr>
      <t>」註明。</t>
    </r>
  </si>
  <si>
    <r>
      <rPr>
        <sz val="12"/>
        <rFont val="新細明體"/>
        <family val="1"/>
      </rPr>
      <t xml:space="preserve">    (2)預算金額填列數，包含</t>
    </r>
    <r>
      <rPr>
        <sz val="12"/>
        <color indexed="10"/>
        <rFont val="新細明體"/>
        <family val="1"/>
      </rPr>
      <t>原預算+追加減預算+動支預備金+流入(出)數</t>
    </r>
  </si>
  <si>
    <r>
      <rPr>
        <sz val="12"/>
        <rFont val="新細明體"/>
        <family val="1"/>
      </rPr>
      <t xml:space="preserve">    (3)工作計畫只要</t>
    </r>
    <r>
      <rPr>
        <sz val="12"/>
        <color indexed="10"/>
        <rFont val="新細明體"/>
        <family val="1"/>
      </rPr>
      <t>預算有編列</t>
    </r>
    <r>
      <rPr>
        <sz val="12"/>
        <rFont val="新細明體"/>
        <family val="1"/>
      </rPr>
      <t>,即使無實支數亦需填列</t>
    </r>
  </si>
  <si>
    <r>
      <rPr>
        <sz val="12"/>
        <rFont val="新細明體"/>
        <family val="1"/>
      </rPr>
      <t xml:space="preserve">    (4)「本機關補助金額」欄位係納預算金額</t>
    </r>
    <r>
      <rPr>
        <sz val="12"/>
        <color indexed="10"/>
        <rFont val="新細明體"/>
        <family val="1"/>
      </rPr>
      <t>(含上級補助金額及本府配合款部分)</t>
    </r>
  </si>
  <si>
    <r>
      <rPr>
        <sz val="12"/>
        <rFont val="新細明體"/>
        <family val="1"/>
      </rPr>
      <t xml:space="preserve">    (5)「是否為除外規定之民間團體」欄位係</t>
    </r>
    <r>
      <rPr>
        <sz val="12"/>
        <color indexed="10"/>
        <rFont val="新細明體"/>
        <family val="1"/>
      </rPr>
      <t>補助團體時才需勾選</t>
    </r>
    <r>
      <rPr>
        <sz val="12"/>
        <rFont val="新細明體"/>
        <family val="1"/>
      </rPr>
      <t>。</t>
    </r>
  </si>
  <si>
    <r>
      <rPr>
        <sz val="12"/>
        <rFont val="新細明體"/>
        <family val="1"/>
      </rPr>
      <t>5.本季開始</t>
    </r>
    <r>
      <rPr>
        <sz val="12"/>
        <color indexed="10"/>
        <rFont val="新細明體"/>
        <family val="1"/>
      </rPr>
      <t>報表有更新</t>
    </r>
    <r>
      <rPr>
        <sz val="12"/>
        <rFont val="新細明體"/>
        <family val="1"/>
      </rPr>
      <t>，表格中</t>
    </r>
    <r>
      <rPr>
        <sz val="12"/>
        <color indexed="10"/>
        <rFont val="新細明體"/>
        <family val="1"/>
      </rPr>
      <t>紅色欄位</t>
    </r>
    <r>
      <rPr>
        <sz val="12"/>
        <rFont val="新細明體"/>
        <family val="1"/>
      </rPr>
      <t>部分為</t>
    </r>
    <r>
      <rPr>
        <sz val="12"/>
        <color indexed="10"/>
        <rFont val="新細明體"/>
        <family val="1"/>
      </rPr>
      <t>新增欄位</t>
    </r>
    <r>
      <rPr>
        <sz val="12"/>
        <rFont val="新細明體"/>
        <family val="1"/>
      </rPr>
      <t>，請留意</t>
    </r>
    <r>
      <rPr>
        <b/>
        <sz val="12"/>
        <color indexed="10"/>
        <rFont val="新細明體"/>
        <family val="1"/>
      </rPr>
      <t>勿沿用舊式報表填列</t>
    </r>
    <r>
      <rPr>
        <sz val="12"/>
        <rFont val="新細明體"/>
        <family val="1"/>
      </rPr>
      <t>。</t>
    </r>
  </si>
  <si>
    <r>
      <rPr>
        <sz val="12"/>
        <rFont val="新細明體"/>
        <family val="1"/>
      </rPr>
      <t>6.交件時，請提供</t>
    </r>
    <r>
      <rPr>
        <b/>
        <sz val="12"/>
        <rFont val="新細明體"/>
        <family val="1"/>
      </rPr>
      <t>核章紙本</t>
    </r>
    <r>
      <rPr>
        <sz val="12"/>
        <rFont val="新細明體"/>
        <family val="1"/>
      </rPr>
      <t>及</t>
    </r>
    <r>
      <rPr>
        <b/>
        <sz val="12"/>
        <rFont val="新細明體"/>
        <family val="1"/>
      </rPr>
      <t>電子檔</t>
    </r>
    <r>
      <rPr>
        <sz val="12"/>
        <rFont val="新細明體"/>
        <family val="1"/>
      </rPr>
      <t>以利彙整，謝謝!!</t>
    </r>
  </si>
  <si>
    <t>各機關公款補助團體私人情形審核及處理結果報表</t>
  </si>
  <si>
    <r>
      <rPr>
        <sz val="12"/>
        <rFont val="標楷體"/>
        <family val="4"/>
      </rPr>
      <t>中華民國</t>
    </r>
    <r>
      <rPr>
        <sz val="12"/>
        <rFont val="Times New Roman"/>
        <family val="1"/>
      </rPr>
      <t>108</t>
    </r>
    <r>
      <rPr>
        <sz val="12"/>
        <rFont val="標楷體"/>
        <family val="4"/>
      </rPr>
      <t>年 第</t>
    </r>
    <r>
      <rPr>
        <sz val="12"/>
        <rFont val="Times New Roman"/>
        <family val="1"/>
      </rPr>
      <t>1</t>
    </r>
    <r>
      <rPr>
        <sz val="12"/>
        <rFont val="標楷體"/>
        <family val="4"/>
      </rPr>
      <t>季</t>
    </r>
  </si>
  <si>
    <t>機關名稱：花蓮縣政府</t>
  </si>
  <si>
    <r>
      <rPr>
        <sz val="12"/>
        <rFont val="微軟正黑體"/>
        <family val="2"/>
      </rPr>
      <t xml:space="preserve">      </t>
    </r>
    <r>
      <rPr>
        <sz val="12"/>
        <rFont val="標楷體"/>
        <family val="4"/>
      </rPr>
      <t>單位：元</t>
    </r>
    <r>
      <rPr>
        <sz val="12"/>
        <rFont val="微軟正黑體"/>
        <family val="2"/>
      </rPr>
      <t xml:space="preserve"> </t>
    </r>
  </si>
  <si>
    <t>工作計畫名稱及預算數(僅列補助團體私人預算金額)</t>
  </si>
  <si>
    <t>補助事項或用途</t>
  </si>
  <si>
    <t xml:space="preserve"> 補助對象
(團體全銜或私人姓名)</t>
  </si>
  <si>
    <t>核准日期</t>
  </si>
  <si>
    <t>補助計畫案總經費及分攤情形</t>
  </si>
  <si>
    <t>截至本季累計
撥款金額</t>
  </si>
  <si>
    <t>分攤補助款機關名稱及金額
(請逐一填列)</t>
  </si>
  <si>
    <t>有無涉及財物或勞務採購</t>
  </si>
  <si>
    <t>處理方式(如未涉及採購則毋須填列，如採公開招標，請填列得標廠商)</t>
  </si>
  <si>
    <t>是否為除外規定之民間團體</t>
  </si>
  <si>
    <t>本機關
補助金額</t>
  </si>
  <si>
    <t>他機關
補助金額</t>
  </si>
  <si>
    <t>團體或私人
自付金額</t>
  </si>
  <si>
    <t>合計</t>
  </si>
  <si>
    <t>是</t>
  </si>
  <si>
    <t>否</t>
  </si>
  <si>
    <t>行政暨研考處</t>
  </si>
  <si>
    <t>詳後附表</t>
  </si>
  <si>
    <t>人事處</t>
  </si>
  <si>
    <t>原民處</t>
  </si>
  <si>
    <t>民政處</t>
  </si>
  <si>
    <t>客家事務處</t>
  </si>
  <si>
    <t>農業處</t>
  </si>
  <si>
    <t>建設處</t>
  </si>
  <si>
    <t>觀光處</t>
  </si>
  <si>
    <t>社會處</t>
  </si>
  <si>
    <t>承辦人</t>
  </si>
  <si>
    <t>科長</t>
  </si>
  <si>
    <t>主辦會計</t>
  </si>
  <si>
    <t>機關首長</t>
  </si>
  <si>
    <t xml:space="preserve">    1.「是否為除外規定之民間團體」欄填表時請參考104年度「縣(市)單位預算執行作業手冊」p.77中央對直轄市與縣(市)政府計畫及預算考核要點五第一項第(五)款規定。</t>
  </si>
  <si>
    <t xml:space="preserve">    2.「有無涉及財物或勞務採購」欄填表時請參考政府採購法第4條相關規定。   </t>
  </si>
  <si>
    <t>機關名稱：花蓮縣政府-行政暨研考處</t>
  </si>
  <si>
    <t>一般行政(新聞業務)獎補助費-對國內團體之捐助78,000</t>
  </si>
  <si>
    <t>本季無</t>
  </si>
  <si>
    <t>一般行政(賠償準備金)-獎補助-損失及賠償1,960,000</t>
  </si>
  <si>
    <t>小計</t>
  </si>
  <si>
    <t xml:space="preserve">    1.「是否為除外規定之民間團體」欄填表時請參考102年度「縣(市)單位預算執行作業手冊」p.72中央對直轄市與縣(市)政府計畫及預算考核要點五第一項第(五)款規定。</t>
  </si>
  <si>
    <r>
      <rPr>
        <sz val="12"/>
        <rFont val="標楷體"/>
        <family val="4"/>
      </rPr>
      <t>中華民國</t>
    </r>
    <r>
      <rPr>
        <sz val="12"/>
        <rFont val="Times New Roman"/>
        <family val="1"/>
      </rPr>
      <t xml:space="preserve">108 </t>
    </r>
    <r>
      <rPr>
        <sz val="12"/>
        <rFont val="標楷體"/>
        <family val="4"/>
      </rPr>
      <t>年 第</t>
    </r>
    <r>
      <rPr>
        <sz val="12"/>
        <rFont val="Times New Roman"/>
        <family val="1"/>
      </rPr>
      <t>1</t>
    </r>
    <r>
      <rPr>
        <sz val="12"/>
        <rFont val="標楷體"/>
        <family val="4"/>
      </rPr>
      <t>季</t>
    </r>
  </si>
  <si>
    <t>機關名稱：花蓮縣政府-人事處</t>
  </si>
  <si>
    <t>人事業務-人事業務1,036千元</t>
  </si>
  <si>
    <t xml:space="preserve"> 本府暨所屬機關學校早期(68年底以前)退休之領一次退休金生活特別困難支退休公教人員年節特別濟助金</t>
  </si>
  <si>
    <t>退休人員</t>
  </si>
  <si>
    <t>107.12.27</t>
  </si>
  <si>
    <t>無</t>
  </si>
  <si>
    <t>本府退休員工及撫卹人員三節慰問金</t>
  </si>
  <si>
    <t>本府及所屬公教人員輔建住宅貸款差額利息補貼</t>
  </si>
  <si>
    <t>公教人員</t>
  </si>
  <si>
    <t>108.1.23-108.3.25</t>
  </si>
  <si>
    <t xml:space="preserve">    1.「是否為除外規定之民間團體」欄填表時請參考103年度「縣(市)單位預算執行作業手冊」p.78中央對直轄市與縣(市)政府計畫及預算考核要點五第一項第(五)款規定。</t>
  </si>
  <si>
    <t>機關名稱：花蓮縣政府-民政處</t>
  </si>
  <si>
    <t xml:space="preserve">  單位：元 </t>
  </si>
  <si>
    <r>
      <rPr>
        <sz val="12"/>
        <rFont val="標楷體"/>
        <family val="4"/>
      </rPr>
      <t>工作計畫名稱及預算數(僅列補助團體私人</t>
    </r>
    <r>
      <rPr>
        <sz val="12"/>
        <color indexed="10"/>
        <rFont val="標楷體"/>
        <family val="4"/>
      </rPr>
      <t>預算金額</t>
    </r>
    <r>
      <rPr>
        <sz val="12"/>
        <rFont val="標楷體"/>
        <family val="4"/>
      </rPr>
      <t>)</t>
    </r>
  </si>
  <si>
    <r>
      <rPr>
        <sz val="12"/>
        <rFont val="標楷體"/>
        <family val="4"/>
      </rPr>
      <t>民政業務</t>
    </r>
    <r>
      <rPr>
        <sz val="12"/>
        <rFont val="標楷體"/>
        <family val="4"/>
      </rPr>
      <t>-</t>
    </r>
    <r>
      <rPr>
        <sz val="12"/>
        <rFont val="標楷體"/>
        <family val="4"/>
      </rPr>
      <t>獎補助費</t>
    </r>
    <r>
      <rPr>
        <sz val="12"/>
        <rFont val="標楷體"/>
        <family val="4"/>
      </rPr>
      <t>-</t>
    </r>
    <r>
      <rPr>
        <sz val="12"/>
        <rFont val="標楷體"/>
        <family val="4"/>
      </rPr>
      <t>對國內團體之捐助</t>
    </r>
    <r>
      <rPr>
        <sz val="12"/>
        <rFont val="標楷體"/>
        <family val="4"/>
      </rPr>
      <t>3,200,000</t>
    </r>
  </si>
  <si>
    <t>108年春節勞軍敬軍活動費</t>
  </si>
  <si>
    <t>社團法人中華民國軍人之友社花蓮縣軍人服務站</t>
  </si>
  <si>
    <t>108.1.10</t>
  </si>
  <si>
    <t xml:space="preserve">1.議會10,000
2.臺泥10,000
3.亞泥10,000
4.花蓮縣商業會30,000
5.晶晶洗染15,000
6.花蓮縣醫師公會5,000
7.中華紙漿25,000 
8.李曲原10,000   
9.花蓮市婦女會5,000
10黃淑珠女士,5000
11.陳冠吟女士5,000
12.方來興先生20,000
</t>
  </si>
  <si>
    <t>■</t>
  </si>
  <si>
    <r>
      <rPr>
        <sz val="12"/>
        <rFont val="標楷體"/>
        <family val="4"/>
      </rPr>
      <t>民政業務－民政業務-獎補助費-獎勵及慰問</t>
    </r>
    <r>
      <rPr>
        <sz val="12"/>
        <rFont val="標楷體"/>
        <family val="4"/>
      </rPr>
      <t>1,079,000</t>
    </r>
    <r>
      <rPr>
        <sz val="12"/>
        <rFont val="標楷體"/>
        <family val="4"/>
      </rPr>
      <t>元</t>
    </r>
  </si>
  <si>
    <r>
      <rPr>
        <sz val="12"/>
        <rFont val="標楷體"/>
        <family val="4"/>
      </rPr>
      <t>常備兵替代役春節遺屬慰問金、傷殘軍人</t>
    </r>
    <r>
      <rPr>
        <sz val="12"/>
        <rFont val="標楷體"/>
        <family val="4"/>
      </rPr>
      <t>(</t>
    </r>
    <r>
      <rPr>
        <sz val="12"/>
        <rFont val="標楷體"/>
        <family val="4"/>
      </rPr>
      <t>含替代役</t>
    </r>
    <r>
      <rPr>
        <sz val="12"/>
        <rFont val="標楷體"/>
        <family val="4"/>
      </rPr>
      <t>)</t>
    </r>
    <r>
      <rPr>
        <sz val="12"/>
        <rFont val="標楷體"/>
        <family val="4"/>
      </rPr>
      <t>三節慰問金及死亡遺族補助等</t>
    </r>
  </si>
  <si>
    <r>
      <rPr>
        <sz val="12"/>
        <rFont val="標楷體"/>
        <family val="4"/>
      </rPr>
      <t>常備兵</t>
    </r>
    <r>
      <rPr>
        <sz val="12"/>
        <rFont val="標楷體"/>
        <family val="4"/>
      </rPr>
      <t>.</t>
    </r>
    <r>
      <rPr>
        <sz val="12"/>
        <rFont val="標楷體"/>
        <family val="4"/>
      </rPr>
      <t>替代役遺</t>
    </r>
    <r>
      <rPr>
        <sz val="12"/>
        <rFont val="標楷體"/>
        <family val="4"/>
      </rPr>
      <t>(</t>
    </r>
    <r>
      <rPr>
        <sz val="12"/>
        <rFont val="標楷體"/>
        <family val="4"/>
      </rPr>
      <t>眷</t>
    </r>
    <r>
      <rPr>
        <sz val="12"/>
        <rFont val="標楷體"/>
        <family val="4"/>
      </rPr>
      <t>)</t>
    </r>
    <r>
      <rPr>
        <sz val="12"/>
        <rFont val="標楷體"/>
        <family val="4"/>
      </rPr>
      <t>屬</t>
    </r>
    <r>
      <rPr>
        <sz val="12"/>
        <rFont val="標楷體"/>
        <family val="4"/>
      </rPr>
      <t>.</t>
    </r>
    <r>
      <rPr>
        <sz val="12"/>
        <rFont val="標楷體"/>
        <family val="4"/>
      </rPr>
      <t>傷殘軍人</t>
    </r>
    <r>
      <rPr>
        <sz val="12"/>
        <rFont val="標楷體"/>
        <family val="4"/>
      </rPr>
      <t>.</t>
    </r>
    <r>
      <rPr>
        <sz val="12"/>
        <rFont val="標楷體"/>
        <family val="4"/>
      </rPr>
      <t>公殞遺族</t>
    </r>
    <r>
      <rPr>
        <sz val="12"/>
        <rFont val="標楷體"/>
        <family val="4"/>
      </rPr>
      <t>.</t>
    </r>
    <r>
      <rPr>
        <sz val="12"/>
        <rFont val="標楷體"/>
        <family val="4"/>
      </rPr>
      <t>在營服役死亡遺族等</t>
    </r>
  </si>
  <si>
    <t>108.1.30
108.3.13</t>
  </si>
  <si>
    <r>
      <rPr>
        <sz val="12"/>
        <rFont val="標楷體"/>
        <family val="4"/>
      </rPr>
      <t>民政業務－民政業務</t>
    </r>
    <r>
      <rPr>
        <sz val="12"/>
        <rFont val="標楷體"/>
        <family val="4"/>
      </rPr>
      <t>-</t>
    </r>
    <r>
      <rPr>
        <sz val="12"/>
        <rFont val="標楷體"/>
        <family val="4"/>
      </rPr>
      <t>獎補助費</t>
    </r>
    <r>
      <rPr>
        <sz val="12"/>
        <rFont val="標楷體"/>
        <family val="4"/>
      </rPr>
      <t>-</t>
    </r>
    <r>
      <rPr>
        <sz val="12"/>
        <rFont val="標楷體"/>
        <family val="4"/>
      </rPr>
      <t>其他補助及捐助</t>
    </r>
    <r>
      <rPr>
        <sz val="12"/>
        <rFont val="標楷體"/>
        <family val="4"/>
      </rPr>
      <t>95,000</t>
    </r>
    <r>
      <rPr>
        <sz val="12"/>
        <rFont val="標楷體"/>
        <family val="4"/>
      </rPr>
      <t>元</t>
    </r>
  </si>
  <si>
    <t>補助役男赴體、複檢醫院往返交通費</t>
  </si>
  <si>
    <t>各鄉鎮市役男</t>
  </si>
  <si>
    <t>108.1.25
108.2.14
108.2.26
108.3.27</t>
  </si>
  <si>
    <r>
      <rPr>
        <sz val="12"/>
        <rFont val="標楷體"/>
        <family val="4"/>
      </rPr>
      <t>民政業務－中央補助民政業務</t>
    </r>
    <r>
      <rPr>
        <sz val="12"/>
        <rFont val="標楷體"/>
        <family val="4"/>
      </rPr>
      <t>-</t>
    </r>
    <r>
      <rPr>
        <sz val="12"/>
        <rFont val="標楷體"/>
        <family val="4"/>
      </rPr>
      <t>獎補助費</t>
    </r>
    <r>
      <rPr>
        <sz val="12"/>
        <rFont val="標楷體"/>
        <family val="4"/>
      </rPr>
      <t>-</t>
    </r>
    <r>
      <rPr>
        <sz val="12"/>
        <rFont val="標楷體"/>
        <family val="4"/>
      </rPr>
      <t>獎勵及慰問</t>
    </r>
    <r>
      <rPr>
        <sz val="12"/>
        <rFont val="標楷體"/>
        <family val="4"/>
      </rPr>
      <t>2,555,000</t>
    </r>
    <r>
      <rPr>
        <sz val="12"/>
        <rFont val="標楷體"/>
        <family val="4"/>
      </rPr>
      <t>元</t>
    </r>
  </si>
  <si>
    <r>
      <rPr>
        <sz val="12"/>
        <rFont val="標楷體"/>
        <family val="4"/>
      </rPr>
      <t>常備兵替代役等各項慰問金、補助在營軍人</t>
    </r>
    <r>
      <rPr>
        <sz val="12"/>
        <rFont val="標楷體"/>
        <family val="4"/>
      </rPr>
      <t>(</t>
    </r>
    <r>
      <rPr>
        <sz val="12"/>
        <rFont val="標楷體"/>
        <family val="4"/>
      </rPr>
      <t>替代役</t>
    </r>
    <r>
      <rPr>
        <sz val="12"/>
        <rFont val="標楷體"/>
        <family val="4"/>
      </rPr>
      <t>)</t>
    </r>
    <r>
      <rPr>
        <sz val="12"/>
        <rFont val="標楷體"/>
        <family val="4"/>
      </rPr>
      <t>一次安家費、生活扶助金、生育喪葬補助及傷殘三節慰問金等</t>
    </r>
  </si>
  <si>
    <r>
      <rPr>
        <sz val="12"/>
        <rFont val="標楷體"/>
        <family val="4"/>
      </rPr>
      <t>常備兵</t>
    </r>
    <r>
      <rPr>
        <sz val="12"/>
        <rFont val="標楷體"/>
        <family val="4"/>
      </rPr>
      <t>.</t>
    </r>
    <r>
      <rPr>
        <sz val="12"/>
        <rFont val="標楷體"/>
        <family val="4"/>
      </rPr>
      <t>替代役遺</t>
    </r>
    <r>
      <rPr>
        <sz val="12"/>
        <rFont val="標楷體"/>
        <family val="4"/>
      </rPr>
      <t>(</t>
    </r>
    <r>
      <rPr>
        <sz val="12"/>
        <rFont val="標楷體"/>
        <family val="4"/>
      </rPr>
      <t>眷</t>
    </r>
    <r>
      <rPr>
        <sz val="12"/>
        <rFont val="標楷體"/>
        <family val="4"/>
      </rPr>
      <t>)</t>
    </r>
    <r>
      <rPr>
        <sz val="12"/>
        <rFont val="標楷體"/>
        <family val="4"/>
      </rPr>
      <t>屬</t>
    </r>
    <r>
      <rPr>
        <sz val="12"/>
        <rFont val="標楷體"/>
        <family val="4"/>
      </rPr>
      <t>.</t>
    </r>
    <r>
      <rPr>
        <sz val="12"/>
        <rFont val="標楷體"/>
        <family val="4"/>
      </rPr>
      <t>傷殘軍人</t>
    </r>
    <r>
      <rPr>
        <sz val="12"/>
        <rFont val="標楷體"/>
        <family val="4"/>
      </rPr>
      <t>.</t>
    </r>
    <r>
      <rPr>
        <sz val="12"/>
        <rFont val="標楷體"/>
        <family val="4"/>
      </rPr>
      <t>公殞遺族等</t>
    </r>
  </si>
  <si>
    <t>108.1.10
108.1.17
108.3.22</t>
  </si>
  <si>
    <t>宗教禮俗-宗教禮俗-獎補助費-對國內團體之捐助27,969,000元</t>
  </si>
  <si>
    <t>108年祈福花蓮縣道路交通平安消災息害系列公益活動</t>
  </si>
  <si>
    <t>中華蓬萊仙島道教會</t>
  </si>
  <si>
    <t>108.01.22</t>
  </si>
  <si>
    <t>花蓮曬大佛護國息災超薦大法會</t>
  </si>
  <si>
    <t>花蓮縣驪山老母兩岸交流協會</t>
  </si>
  <si>
    <t>宗教禮俗-宗教禮俗-獎補助費-獎勵及慰問0元</t>
  </si>
  <si>
    <t>機關名稱：花蓮縣政府-原民處</t>
  </si>
  <si>
    <t>原住民族業務-19,566,000</t>
  </si>
  <si>
    <t>文面老人108年度春節慰問金</t>
  </si>
  <si>
    <t>林○妹</t>
  </si>
  <si>
    <t>108.01.31</t>
  </si>
  <si>
    <t>V</t>
  </si>
  <si>
    <t>幸運的部落諸神來闖關</t>
  </si>
  <si>
    <t>秀林鄉蘇布達更巴協會辦理</t>
  </si>
  <si>
    <t>108.02.14</t>
  </si>
  <si>
    <t>太魯閣國家公園管理處30,000，亞泥5,000，自籌57,800</t>
  </si>
  <si>
    <t>愛鄉防癌防制宣導暨卡拉ok歌唱比賽活動</t>
  </si>
  <si>
    <t>秀林鄉青年會</t>
  </si>
  <si>
    <t>108.02.26</t>
  </si>
  <si>
    <t>亞洲水泥10,000，自籌75,780</t>
  </si>
  <si>
    <t>108年迎新舊感恩暨健康促進活動</t>
  </si>
  <si>
    <t>以志樂社會服務暨弱勢關懷協會</t>
  </si>
  <si>
    <t>108.03.19</t>
  </si>
  <si>
    <t>瑞穗鄉公所7,000，自籌21,500</t>
  </si>
  <si>
    <t>補助本縣國寶級祭師潘烏吉女士離世致贈家屬慰問金</t>
  </si>
  <si>
    <t>陳○明(潘○吉女士家屬)</t>
  </si>
  <si>
    <t>v</t>
  </si>
  <si>
    <t>中央補助原住民族業務-205,481,000</t>
  </si>
  <si>
    <t>道路橋樑工程-732,000</t>
  </si>
  <si>
    <t>機關名稱：花蓮縣政府-客家事務處</t>
  </si>
  <si>
    <t>客家事務業務-客家事務業務-獎補助費-對國內團體之捐助3,022,000元</t>
  </si>
  <si>
    <t>客家事務業務-客家事務業務-獎補助費-獎勵及慰問
420,000元</t>
  </si>
  <si>
    <t>機關名稱：花蓮縣政府-農業處</t>
  </si>
  <si>
    <t xml:space="preserve">單位：元 </t>
  </si>
  <si>
    <t>農業業務-農業業務92,750,000千元</t>
  </si>
  <si>
    <t>支辦理「花蓮縣推廣優質國產油茶實施計畫」補助費</t>
  </si>
  <si>
    <t>花蓮縣光復鄉公所</t>
  </si>
  <si>
    <t>107.01.31
107.12.06</t>
  </si>
  <si>
    <t>第31屆十大神農之獎勵金</t>
  </si>
  <si>
    <t>李○豐</t>
  </si>
  <si>
    <t>107.01.07</t>
  </si>
  <si>
    <t>辦理花蓮漁港港區廢棄物清理</t>
  </si>
  <si>
    <t>花蓮區漁會</t>
  </si>
  <si>
    <t>108.1.25</t>
  </si>
  <si>
    <t>補助辦理農民節活動</t>
  </si>
  <si>
    <t>花蓮縣蔬菜運銷合作社</t>
  </si>
  <si>
    <t>玉溪地區農會</t>
  </si>
  <si>
    <t>卓溪鄉公所100,000;玉里鎮公所100,000;農田水利會玉里工作站10,000</t>
  </si>
  <si>
    <t>補助辦理108年度花蓮優質農特產品北部行銷計畫</t>
  </si>
  <si>
    <t>花蓮市農會</t>
  </si>
  <si>
    <t>107年「花蓮縣有機農業生產與驗證輔導計畫」縣預算配合補助款-107年6月至10月財團法人國際美育自然生態基金會驗證農產品經營業者AG1080000248</t>
  </si>
  <si>
    <t>陳○陵等3戶</t>
  </si>
  <si>
    <t>108.1.22.</t>
  </si>
  <si>
    <t>107年「花蓮縣有機農業生產與驗證輔導計畫」縣府配合補助款106年11月至107年10月成大智研國際驗證股份有限公司驗證農產品經營業者AG1080000307</t>
  </si>
  <si>
    <t>吳○樑等6戶</t>
  </si>
  <si>
    <t>108.01.23.</t>
  </si>
  <si>
    <t>107年「花蓮縣有機農業生產與驗證輔導計畫」縣府配合補助款107年6月至10月台灣省有機農業生產協會驗證農產品經營業者AG1080000308</t>
  </si>
  <si>
    <t>張○隆等21戶</t>
  </si>
  <si>
    <t>108.01.25.</t>
  </si>
  <si>
    <t>107年「花蓮縣有機農業生產與驗證輔導計畫」縣府配合補助款107年6月至10月臺灣寶島有機農業發展協會驗證農產品經營業者AG1080000322</t>
  </si>
  <si>
    <t>花蓮縣壽豐鄉農會、黃○暉等20戶</t>
  </si>
  <si>
    <t>107年「花蓮縣有機農業生產與驗證輔導計畫」中央補助款106年11月至107年5月107年「花蓮縣有機農業生產與驗證輔導計畫」縣府配合補助款106年11月至107年10月中華驗證有限公司驗證農產品經營業者AG1080000335</t>
  </si>
  <si>
    <t>古○軒等21戶</t>
  </si>
  <si>
    <t>107年「花蓮縣有機農業生產與驗證輔導計畫」縣府配合補助款106年11月至107年10月采園生態驗證有限公司驗證農產品經營業者AG1080000339</t>
  </si>
  <si>
    <t>廖○淩,呂○權等2戶</t>
  </si>
  <si>
    <t>107年「花蓮縣有機農業生產與驗證輔導計畫」縣府配合補助款106年11月至12月慈心有機驗證股份有限公司驗證農產品經營業者AG1080000371</t>
  </si>
  <si>
    <t>吳○佑等15戶</t>
  </si>
  <si>
    <t>108.01.31.</t>
  </si>
  <si>
    <t>107年「花蓮縣有機農業生產與驗證輔導計畫」中央補助款106年11月至107年5月財團法人和諧有機農業基金會驗證農產品經營業者AG1080000381</t>
  </si>
  <si>
    <t>高○本等40戶</t>
  </si>
  <si>
    <t>108.01.29.</t>
  </si>
  <si>
    <t>107年「花蓮縣有機農業生產與驗證輔導計畫」縣府配合補助款107年1月至5月慈心有機驗證股份有限公司驗證農產品經營業者AG1080000385</t>
  </si>
  <si>
    <t>陳○富等21戶</t>
  </si>
  <si>
    <t>107年「花蓮縣有機農業生產與驗證輔導計畫」縣府配合補助款107年6月至10月財團法人和諧有機農業基金會驗證農產品經營業者AG1080000390</t>
  </si>
  <si>
    <t>梁○貴等42戶</t>
  </si>
  <si>
    <t>107年「花蓮縣有機農業生產與驗證輔導計畫」縣府配合補助款107年6月至10月國立中興大學驗證農產品經營業者AG1080000397</t>
  </si>
  <si>
    <t>王○泉等20戶</t>
  </si>
  <si>
    <t>107年「花蓮縣有機農業生產與驗證輔導計畫」縣府配合補助款107年1月至5月采園生態驗證有限公司驗證農產品經營業者AG1080000398</t>
  </si>
  <si>
    <t>葉○貴等11戶</t>
  </si>
  <si>
    <t>農業業務-中央補助農業業務29,480,000元</t>
  </si>
  <si>
    <t>花蓮縣瑞穗鄉公所</t>
  </si>
  <si>
    <t>107.11.23</t>
  </si>
  <si>
    <t>花蓮縣秀林鄉公所</t>
  </si>
  <si>
    <t>106.12.14
107.01.31
107.11.23</t>
  </si>
  <si>
    <t>花蓮縣富里鄉公所</t>
  </si>
  <si>
    <t>花蓮縣萬榮鄉公所</t>
  </si>
  <si>
    <t>107.01.31</t>
  </si>
  <si>
    <t>花蓮縣玉里鎮公所</t>
  </si>
  <si>
    <t>107.01.31
107.09.10</t>
  </si>
  <si>
    <t>107年「花蓮縣有機農業生產與驗證輔導計畫」中央補助款-107年6月至10月財團法人國際美育自然生態基金會驗證農產品經營業者AG1080000248</t>
  </si>
  <si>
    <t>107年「花蓮縣有機農業生產與驗證輔導計畫」中央補助款106年11月至107年10月成大智研國際驗證股份有限公司驗證農產品經營業者AG1080000307</t>
  </si>
  <si>
    <t>107年「花蓮縣有機農業生產與驗證輔導計畫」中央補助款107年6月至10月台灣省有機農業生產協會驗證農產品經營業者AG1080000308</t>
  </si>
  <si>
    <t>107年「花蓮縣有機農業生產與驗證輔導計畫」中央補助款107年6月至10月臺灣寶島有機農業發展協會驗證農產品經營業者AG1080000322</t>
  </si>
  <si>
    <t>107年「花蓮縣有機農業生產與驗證輔導計畫」中央補助款106年11月至107年5月中華驗證有限公司驗證農產品經營業者AG1080000335</t>
  </si>
  <si>
    <t>107年「花蓮縣有機農業生產與驗證輔導計畫」中央補助款106年11月至107年10月采園生態驗證有限公司驗證農產品經營業者AG1080000339</t>
  </si>
  <si>
    <t>107年「花蓮縣有機農業生產與驗證輔導計畫」中央補助款106年11月至12月慈心有機驗證股份有限公司驗證農產品經營業者AG1080000371</t>
  </si>
  <si>
    <t>107年「花蓮縣有機農業生產與驗證輔導計畫」中央補助款107年1月至5月慈心有機驗證股份有限公司驗證農產品經營業者AG1080000385</t>
  </si>
  <si>
    <t>107年「花蓮縣有機農業生產與驗證輔導計畫」中央補助款107年6月至10月財團法人和諧有機農業基金會驗證農產品經營業者AG1080000390</t>
  </si>
  <si>
    <t>107年「花蓮縣有機農業生產與驗證輔導計畫」中央補助款107年6月至10月國立中興大學驗證農產品經營業者AG1080000397</t>
  </si>
  <si>
    <t>108.01.29</t>
  </si>
  <si>
    <t>107年「花蓮縣有機農業生產與驗證輔導計畫」中央補助款107年1月至5月采園生態驗證有限公司驗證農產品經營業者AG1080000398</t>
  </si>
  <si>
    <t>補助本縣有機農民購置有機農業機械及設備</t>
  </si>
  <si>
    <t>107.12.18</t>
  </si>
  <si>
    <t>機關名稱：花蓮縣政府-建設處</t>
  </si>
  <si>
    <t>水利業務(對國內團體之捐助250,000元)</t>
  </si>
  <si>
    <t>既有水患自主防災維運事宜</t>
  </si>
  <si>
    <t>水患自主防災社區</t>
  </si>
  <si>
    <t>108.1.11</t>
  </si>
  <si>
    <t>ˇ</t>
  </si>
  <si>
    <t>中央補助建設事業業務(其他補助及捐助22,032,000元)</t>
  </si>
  <si>
    <t>107年度租金補貼</t>
  </si>
  <si>
    <t>花蓮縣民</t>
  </si>
  <si>
    <t>107.6.13</t>
  </si>
  <si>
    <t>國宅業務(其他補助及捐助2,448,000元)</t>
  </si>
  <si>
    <t>機關名稱：花蓮縣政府-觀光處</t>
  </si>
  <si>
    <t>工商業管理-工商業管理(8,618,000元)</t>
  </si>
  <si>
    <t>工商業管理-中央補助工商業管理業務(20,732,000元)</t>
  </si>
  <si>
    <t>觀光產業發展-觀光產業發展(13,360,000元)</t>
  </si>
  <si>
    <t>觀光產業發展-中央補助觀光產業發展業務(36,254,000元)</t>
  </si>
  <si>
    <t>中華民國108年 第1季</t>
  </si>
  <si>
    <t>機關名稱：花蓮縣政府-社會處</t>
  </si>
  <si>
    <t xml:space="preserve">   單位：元 </t>
  </si>
  <si>
    <t>社會保險業務-社會保險業務-獎補助費-社會保險負擔98,477,000元</t>
  </si>
  <si>
    <t>沖付鍾○珊預借本府補助108年1-2月份保險-身心障礙者軍保保險費沖銷</t>
  </si>
  <si>
    <t>身心障礙者軍保保險費</t>
  </si>
  <si>
    <t>108.2.12-108.2.23</t>
  </si>
  <si>
    <t>沖付鍾○珊預借-支本府補助108年1-3月份全民健康保險－身心障礙輕度者保險費。沖銷</t>
  </si>
  <si>
    <t>身心障礙輕度者保險費</t>
  </si>
  <si>
    <t>108.2.12-108.3.14</t>
  </si>
  <si>
    <t>支身心障礙者尹○淇君107年7-12月社會保險自付額補助</t>
  </si>
  <si>
    <t>社會保險自付額補助</t>
  </si>
  <si>
    <t>108.2.15</t>
  </si>
  <si>
    <t>沖付鍾○珊預借-支本府補助108年1-2月身心障礙者公保保險費。沖銷</t>
  </si>
  <si>
    <t>身心障礙者公保保險費</t>
  </si>
  <si>
    <t>108.2.23-108.3.14</t>
  </si>
  <si>
    <t>108年1月身心障礙者農保保險費</t>
  </si>
  <si>
    <t>身心障礙者農保保險費</t>
  </si>
  <si>
    <t>108.3.8</t>
  </si>
  <si>
    <t>108年1月身心障礙者農保職業災害保險費</t>
  </si>
  <si>
    <t>身心障礙者農保職業災害保險費</t>
  </si>
  <si>
    <t>沖付鍾○珊預借-支本府補助108年1月身心障礙者勞保保險費。沖銷</t>
  </si>
  <si>
    <t>身心障礙者勞保保險費</t>
  </si>
  <si>
    <t>108.3.14</t>
  </si>
  <si>
    <t>社會救濟業務-社會救濟業務-獎補助費-對國內團體之捐助、社會福利津貼及濟助201,796,000元</t>
  </si>
  <si>
    <t>支108年1-3月低收入戶家庭生活(含兒童)及就學生活補助費</t>
  </si>
  <si>
    <t>本縣低收入戶</t>
  </si>
  <si>
    <t>108.1.22-108.3.25</t>
  </si>
  <si>
    <t>支本縣13鄉鎮市低收入戶108年度春節慰問金</t>
  </si>
  <si>
    <t>108.1.22</t>
  </si>
  <si>
    <t>支付107年7月-12月低收入戶住院膳食費</t>
  </si>
  <si>
    <t>108.1.23</t>
  </si>
  <si>
    <t>支補助108年度以工代賑曾○秀等4人薪資及代扣款</t>
  </si>
  <si>
    <t>以工代賑5人薪資</t>
  </si>
  <si>
    <t>108.2.1-108.3.12</t>
  </si>
  <si>
    <t>支付遊民潘○榮住院醫療費用補助(107年11-12月)(逕撥羅許基金會)</t>
  </si>
  <si>
    <t>潘○榮</t>
  </si>
  <si>
    <t>108.2.13</t>
  </si>
  <si>
    <t>張○村等13人縣急難救助補助費</t>
  </si>
  <si>
    <t>張○村等13人</t>
  </si>
  <si>
    <t>支付低收入戶住院膳食費補助款(108.01-108.6)</t>
  </si>
  <si>
    <t>支付遊民游○發安置及醫療費用(107年11月)(逕撥竹峖身心障礙養護院)</t>
  </si>
  <si>
    <t>游○發</t>
  </si>
  <si>
    <t>支107年12月川資費用補助款</t>
  </si>
  <si>
    <t>本縣縣民及行旅本縣之他縣民眾</t>
  </si>
  <si>
    <t>支付遊民何○生安置費用補助(107年12月)(逕撥桃園仁愛之家)</t>
  </si>
  <si>
    <t>何○生</t>
  </si>
  <si>
    <t>108.2.21</t>
  </si>
  <si>
    <t>社政業務－社會運動與社團輔導12,198,000元</t>
  </si>
  <si>
    <t>108年度中區青少年畫畫培訓班活動</t>
  </si>
  <si>
    <t>花蓮縣原住民多元文化協會</t>
  </si>
  <si>
    <t>有</t>
  </si>
  <si>
    <t>依政府採購法第四十七條第一項第三款辦理</t>
  </si>
  <si>
    <t>健康花蓮-紅酒文化活動)</t>
  </si>
  <si>
    <t>花蓮縣紅酒協會</t>
  </si>
  <si>
    <t>108年溫馨暖冬圍巾教學、食品安全講座暨舞蹈表演活動</t>
  </si>
  <si>
    <t>花蓮縣靚魅力健康排舞協會</t>
  </si>
  <si>
    <t>愛鄉防癌防制宣導暨卡啦ok歌唱比賽活動</t>
  </si>
  <si>
    <t>花蓮縣秀林鄉青年會</t>
  </si>
  <si>
    <t>原民處38331秀林鄉公所27000亞洲水泥股份有限公司10000</t>
  </si>
  <si>
    <t>績優志工表揚、義剪及獨居老人歲末感恩園夢大會</t>
  </si>
  <si>
    <t>花蓮縣志願服務協會</t>
  </si>
  <si>
    <t>原味姆拉丁音樂會活動</t>
  </si>
  <si>
    <t>花蓮縣富里鄉姆拉丁部落文化創意產業發展協會</t>
  </si>
  <si>
    <t>56式太極拳及太極扇研習暨新春團拜活動</t>
  </si>
  <si>
    <t>花蓮縣陳氏太極拳協會</t>
  </si>
  <si>
    <t>108年度春節聯歡活動</t>
  </si>
  <si>
    <t>公益社團法人花蓮縣山東同鄉會</t>
  </si>
  <si>
    <t>108年春節祭祖暨團拜活動</t>
  </si>
  <si>
    <t>花蓮縣閩南同鄉會</t>
  </si>
  <si>
    <t>花蓮市公所20000</t>
  </si>
  <si>
    <t>第一屆原住民傳統射箭體驗活動</t>
  </si>
  <si>
    <t>新春團拜暨政令宣導活動</t>
  </si>
  <si>
    <t>花蓮縣華紙退休協會</t>
  </si>
  <si>
    <t>108年豬事吉祥迎新歲送春聯活動</t>
  </si>
  <si>
    <t>花蓮縣洄瀾生活美學協會</t>
  </si>
  <si>
    <t>108年新春團拜活動</t>
  </si>
  <si>
    <t>花蓮縣吉安鄉慶豐老人會</t>
  </si>
  <si>
    <t>春節團拜</t>
  </si>
  <si>
    <t>花蓮縣湖南省同鄉會</t>
  </si>
  <si>
    <t>花蓮市公所10000</t>
  </si>
  <si>
    <t>社區營造青銀傳統日式豚骨拉麵料理教學暨原鄉部落歲末偏鄉弱勢關懷行活動</t>
  </si>
  <si>
    <t>社團法人花蓮縣身障弱勢及原住民關懷服務協會</t>
  </si>
  <si>
    <t>台灣中油股份有限公司20000</t>
  </si>
  <si>
    <t>108年春節團拜活動</t>
  </si>
  <si>
    <t>花蓮縣吳姓宗親會</t>
  </si>
  <si>
    <t>贈送春聯活動</t>
  </si>
  <si>
    <t>花蓮縣詩書畫協會</t>
  </si>
  <si>
    <t>社政業務-家暴性侵害急性騷防治-獎補助費-社會福利津貼及濟助56,204,000元</t>
  </si>
  <si>
    <t>支付黃○明等5人108年1月少年自立生活經濟扶助費(先期計畫)</t>
  </si>
  <si>
    <t>黃0明等5人</t>
  </si>
  <si>
    <t>支付王○昕等8人108年1月少年自立生活經濟扶助費(先期計畫)</t>
  </si>
  <si>
    <t>王0昕等8人</t>
  </si>
  <si>
    <t>支黃○明等13名108年度2月份自立少年生活扶助費</t>
  </si>
  <si>
    <t>黃○明等19人</t>
  </si>
  <si>
    <t>支保母賴○惠照顧鐘氏2名個案安置費用補助款(108.1.12-1/26)</t>
  </si>
  <si>
    <t>鐘○等2人</t>
  </si>
  <si>
    <t>支付新竹縣政府委託陳○妍保母照顧陳童108.1月安置費用補助款</t>
  </si>
  <si>
    <t>陳○</t>
  </si>
  <si>
    <t>支家暴個案李○玲房租津貼3個月</t>
  </si>
  <si>
    <t>李○玲</t>
  </si>
  <si>
    <t>支家暴個案黃○珍緊急生活扶助費用1個月</t>
  </si>
  <si>
    <t>黃○珍</t>
  </si>
  <si>
    <t>支家暴個案張○玲緊急生活扶助費用3個月</t>
  </si>
  <si>
    <t>張○玲</t>
  </si>
  <si>
    <t>支家暴個案曾○媺房租津貼6個月及子女生活津貼6個月補助款</t>
  </si>
  <si>
    <t>曾○媺</t>
  </si>
  <si>
    <t>支家暴個案陳○玉緊急生活扶助費用3個月</t>
  </si>
  <si>
    <t>陳○玉</t>
  </si>
  <si>
    <t>支善牧兒童之家107年12月份相關安置費用補助款</t>
  </si>
  <si>
    <t>兒少保護個案</t>
  </si>
  <si>
    <t>支慈濟醫院107年12月性侵害醫療費用</t>
  </si>
  <si>
    <t>性侵害個案</t>
  </si>
  <si>
    <t>支臺北榮民總醫院鳳林分院家暴個案余○賢醫療費用補助</t>
  </si>
  <si>
    <t>余○賢</t>
  </si>
  <si>
    <t>支臺北榮民總醫院玉里分院家暴個案林○萍醫療費用補助</t>
  </si>
  <si>
    <t>林○萍</t>
  </si>
  <si>
    <t>支付台中慈濟醫院兒少保護個案黃○靜個案醫療費</t>
  </si>
  <si>
    <t>黃○靜</t>
  </si>
  <si>
    <t>支性侵害及性剝削個案李○汶等2人醫療費用</t>
  </si>
  <si>
    <t>李○汶</t>
  </si>
  <si>
    <t>支付善牧中心107年12月份安置相關費用補助款</t>
  </si>
  <si>
    <t>支付黃○明等15人108年3月少年自立生活經濟扶助費(先期計畫)</t>
  </si>
  <si>
    <t>黃○明等15人</t>
  </si>
  <si>
    <t>支108年度個案張O翰家庭支持方案之緊急生活扶助金及臨時租屋補助費</t>
  </si>
  <si>
    <t>張O翰</t>
  </si>
  <si>
    <t>支性侵害被害人林o宇緊急生活扶助費</t>
  </si>
  <si>
    <t>林o宇</t>
  </si>
  <si>
    <t>支家暴個案花○晴緊急生活扶助費3個月及子女生活津貼3人3個月</t>
  </si>
  <si>
    <t>花○晴</t>
  </si>
  <si>
    <t>支性侵害個案利O怡緊急生活扶助費</t>
  </si>
  <si>
    <t>利O怡</t>
  </si>
  <si>
    <t>支性侵害個案利O怡租屋補助費用</t>
  </si>
  <si>
    <t>支門諾醫院108年1月性侵害醫療費用</t>
  </si>
  <si>
    <t>支慈濟醫院108年1月性侵害醫療費用</t>
  </si>
  <si>
    <t>支付幸夫社會福利基金會107年第4季醫療費用補助款</t>
  </si>
  <si>
    <t>支性侵害個案游O琳律師費(逕撥蔡雲卿律師)</t>
  </si>
  <si>
    <t>游O琳</t>
  </si>
  <si>
    <t>支家暴個案涂○實房租津貼6個月</t>
  </si>
  <si>
    <t>涂○實</t>
  </si>
  <si>
    <t>支付花蓮慈濟醫院家暴個案吳○慧108.1月醫療費用補助</t>
  </si>
  <si>
    <t>吳○慧</t>
  </si>
  <si>
    <t>支付個案洪O婷安置體檢費用(由陳藝文代墊)</t>
  </si>
  <si>
    <t>洪O婷</t>
  </si>
  <si>
    <t>支周○君代墊監護兒少張0偉醫療費用</t>
  </si>
  <si>
    <t>張0偉</t>
  </si>
  <si>
    <t>支周○君代墊監護兒少張0功輔具費用</t>
  </si>
  <si>
    <t>張0功</t>
  </si>
  <si>
    <t>支兒保個案鄭O嵐復健費用補助款(陳○文代墊)</t>
  </si>
  <si>
    <t>鄭O嵐</t>
  </si>
  <si>
    <t>支付廖○妮保母照顧張○韋個案相關安置費用補助款</t>
  </si>
  <si>
    <t>張○韋</t>
  </si>
  <si>
    <t>支付廖○妮保母照顧洪○彤安置費用補助款</t>
  </si>
  <si>
    <t>洪○彤</t>
  </si>
  <si>
    <t>支藍迪兒童之家108年1月份羅○羽個案安置相關費用補助款</t>
  </si>
  <si>
    <t>羅○羽</t>
  </si>
  <si>
    <t>支家暴個案李○貞緊急生活扶助費用3個月</t>
  </si>
  <si>
    <t>李○貞</t>
  </si>
  <si>
    <t>支家暴個案薛○欣緊急生活扶助費用3個月</t>
  </si>
  <si>
    <t>薛○欣</t>
  </si>
  <si>
    <t>支家暴個案游○玫緊急生活扶助費3個月及子女生活津貼3人3個月(撥入案子帳戶)</t>
  </si>
  <si>
    <t>游○玫</t>
  </si>
  <si>
    <t>支108年度個案王O仁家庭支持方案之緊急生活扶助金及臨時租屋補助費(逕撥案父王紀霏)</t>
  </si>
  <si>
    <t>王O仁</t>
  </si>
  <si>
    <t>支付臺灣基督教門諾會醫療財團法人門諾醫院家暴個案黃○琳醫療費用補助</t>
  </si>
  <si>
    <t>黃○琳</t>
  </si>
  <si>
    <t>支門諾醫院108年2月性侵害醫療費用補助款</t>
  </si>
  <si>
    <t>支馬偕紀念醫院家暴個案賴○樺醫療費用補助</t>
  </si>
  <si>
    <t>賴○樺</t>
  </si>
  <si>
    <t>支臺北榮民總醫院玉里分院108年2月性侵害個案醫療費用補助款</t>
  </si>
  <si>
    <t>支付黃○明等15人108年4月少年自立生活經濟扶助費(先期計畫)</t>
  </si>
  <si>
    <t>支付善牧基金會德蕾之家108年1月份林○怡安置費用補助款</t>
  </si>
  <si>
    <t>林○怡</t>
  </si>
  <si>
    <t>支付台東阿尼色弗兒童之家就學教育費補助款</t>
  </si>
  <si>
    <t>支付新竹縣政府委託保母陳○妍照顧陳童2月份安置費用補助款</t>
  </si>
  <si>
    <t>支付保母賴○惠照顧鐘氏2名個案安置及醫療費用補助款(108.1/27-2/10)</t>
  </si>
  <si>
    <t>支付保母尹○淇照顧鄭○嵐安置及醫療費用補助款</t>
  </si>
  <si>
    <t>鄭○嵐</t>
  </si>
  <si>
    <t>支慈濟醫院108年2月性侵害個案醫療費用補助款</t>
  </si>
  <si>
    <t>支性侵害個案張O孟心理諮商費用補助款</t>
  </si>
  <si>
    <t>張O孟</t>
  </si>
  <si>
    <t>社政業務-兒童少年福利-獎補助費95,308,000元</t>
  </si>
  <si>
    <t>支本縣13鄉鎮市107年12月份未滿二歲育兒津貼（108年1月15日撥款）</t>
  </si>
  <si>
    <t>李○興等21人次</t>
  </si>
  <si>
    <t>108.01.01-108.03.31</t>
  </si>
  <si>
    <t>支付1月份弱勢家庭緊急生活扶助費用</t>
  </si>
  <si>
    <t>林○恩等165人</t>
  </si>
  <si>
    <t>108年1月份弱勢兒少生活費用扶助補助款</t>
  </si>
  <si>
    <t>蔡○懌等2,678人次</t>
  </si>
  <si>
    <t>支108年度托育公共及準公共化服務記托育管理經費補助款-108年1月補差額</t>
  </si>
  <si>
    <t>陳○靚等44人</t>
  </si>
  <si>
    <t>支108年度托育公共及準公共化服務記托育管理經費補助款-108年1月份</t>
  </si>
  <si>
    <t>林○康等258人</t>
  </si>
  <si>
    <t>支本縣13鄉鎮市108年01月份未滿二歲育兒津貼（108年1月28日撥款）</t>
  </si>
  <si>
    <t>何○花等190人次</t>
  </si>
  <si>
    <t>支107.12/16-12/31早期兒童療育費及交通費補助款</t>
  </si>
  <si>
    <t>陳O帆等178人</t>
  </si>
  <si>
    <t>108年2月份弱勢兒少生活費用扶助補助款</t>
  </si>
  <si>
    <t>蔡○懌等2,793人次</t>
  </si>
  <si>
    <t>支108年度托育公共及準公共化服務記托育管理經費補助款-108年2月份(自籌款)</t>
  </si>
  <si>
    <t>林○康等268人</t>
  </si>
  <si>
    <t>支申復案108年1-2月補助款</t>
  </si>
  <si>
    <t>邱○容</t>
  </si>
  <si>
    <t>支108年度托育補助轉育兒津貼補差額-108年2月補差額</t>
  </si>
  <si>
    <t>陳○靚等45人</t>
  </si>
  <si>
    <t>補助108年1、2月份未成年懷孕托育費用</t>
  </si>
  <si>
    <t>支付2月份弱勢家庭緊急生活扶助費用</t>
  </si>
  <si>
    <t>林○恩等157人</t>
  </si>
  <si>
    <t>支本縣13鄉鎮市108年2月份未滿二歲育兒津貼（108年2月27日撥款）</t>
  </si>
  <si>
    <t>楊○等607人</t>
  </si>
  <si>
    <t>收回108年2月份弱勢兒少生活費用扶助補助款</t>
  </si>
  <si>
    <t>陳○妃等4人</t>
  </si>
  <si>
    <t>付門諾醫院弱勢兒少醫療費用補助</t>
  </si>
  <si>
    <t>丁○安等3人</t>
  </si>
  <si>
    <t>支本縣13鄉鎮市108年2月份未滿二歲育兒津貼(第2批)（108年3月15日撥款）</t>
  </si>
  <si>
    <t>吳○穎等12人</t>
  </si>
  <si>
    <t>支弱勢兒少醫療費用補助</t>
  </si>
  <si>
    <t>吳○良</t>
  </si>
  <si>
    <t>支補助108年3月份未成年懷孕托育費用</t>
  </si>
  <si>
    <t>108年3月份弱勢兒少生活費用扶助補助款</t>
  </si>
  <si>
    <t>鍾○倫等2,874人次</t>
  </si>
  <si>
    <t>付台中慈濟醫院醫院弱勢兒少醫療費用補助</t>
  </si>
  <si>
    <t>黃0靜</t>
  </si>
  <si>
    <t>支付108年3月弱勢家庭兒童及少年緊急生活扶助費用</t>
  </si>
  <si>
    <t>陳○安君等148人</t>
  </si>
  <si>
    <t>支若是兒少個案108年1月15~29日住院醫療費用補助款(逕撥花蓮慈濟醫院)</t>
  </si>
  <si>
    <t>金0之</t>
  </si>
  <si>
    <t>支弱勢兒少醫療費用補助款(逕撥門諾醫院)</t>
  </si>
  <si>
    <t>江0妤</t>
  </si>
  <si>
    <t>支108年度托育補助轉育兒津貼補差額-108年3月補差額</t>
  </si>
  <si>
    <t>鄭○芳等35人</t>
  </si>
  <si>
    <t>支申復案107年6-7月補助款</t>
  </si>
  <si>
    <t>尹○晴</t>
  </si>
  <si>
    <t>支108年度托育公共及準公共化服務記托育管理經費補助款-108年3月份(自籌款)</t>
  </si>
  <si>
    <t>張○鈞等30人</t>
  </si>
  <si>
    <t>支本縣13鄉鎮市108年3月份未滿二歲育兒津貼（108年3月29日撥款）</t>
  </si>
  <si>
    <t>余○宇等382人</t>
  </si>
  <si>
    <t>社政業務-婦女福利-獎補助費49,809,000元</t>
  </si>
  <si>
    <t>支付1月份特殊境遇家庭扶助-緊急生活扶助</t>
  </si>
  <si>
    <t>陳○婕等17戶</t>
  </si>
  <si>
    <t>支付1月份特殊境遇家庭扶助-子女生活津貼</t>
  </si>
  <si>
    <t>陳○婕等15戶</t>
  </si>
  <si>
    <t>支付2月份特殊境遇家庭扶助-緊急生活扶助.子女生活津貼</t>
  </si>
  <si>
    <t>陳○睿等17戶</t>
  </si>
  <si>
    <t>支付108年2月特殊境遇家庭-子女生活津貼</t>
  </si>
  <si>
    <t>沖付(吳○秋預借)支108年第1季婦女生育補助款(花蓮縣花蓮市戶政事務所)沖銷</t>
  </si>
  <si>
    <t>花蓮縣花蓮市戶政事務所</t>
  </si>
  <si>
    <t>沖付(吳○秋預借)支108年第1季婦女生育補助款(花蓮縣鳳林鎮戶政事務所)沖銷</t>
  </si>
  <si>
    <t>花蓮縣鳳林鎮戶政事務所</t>
  </si>
  <si>
    <t>沖付(吳○秋預借)支108年第1季婦女生育補助款(花蓮縣玉里鎮戶政事務所)沖銷</t>
  </si>
  <si>
    <t>花蓮縣玉里鎮戶政事務所</t>
  </si>
  <si>
    <t>沖付(吳○秋預借)支108年第1季婦女生育補助款(花蓮縣新城鄉戶政事務所)沖銷</t>
  </si>
  <si>
    <t>花蓮縣新城鄉戶政事務所</t>
  </si>
  <si>
    <t>沖付(吳○秋預借)支108年第1季婦女生育補助款(花蓮縣吉安鄉戶政事務所)沖銷</t>
  </si>
  <si>
    <t>花蓮縣吉安鄉戶政事務所</t>
  </si>
  <si>
    <t>沖付(吳○秋預借)支108年第1季婦女生育補助款(花蓮縣壽豐鄉戶政事務所)沖銷</t>
  </si>
  <si>
    <t>花蓮縣壽豐鄉戶政事務所</t>
  </si>
  <si>
    <t>沖付(吳○秋預借)支108年第1季婦女生育補助款(花蓮縣光復鄉戶政事務所)沖銷</t>
  </si>
  <si>
    <t>花蓮縣光復鄉戶政事務所</t>
  </si>
  <si>
    <t>沖付(吳○秋預借)支108年第1季婦女生育補助款(花蓮縣豐濱鄉戶政事務所)沖銷</t>
  </si>
  <si>
    <t>花蓮縣豐濱鄉戶政事務所</t>
  </si>
  <si>
    <t>沖付(吳○秋預借)支本縣13鄉鎮市108年第1季婦女生育補助款(花蓮縣瑞穗鄉戶政事務所)沖銷</t>
  </si>
  <si>
    <t>花蓮縣瑞穗鄉戶政事務所</t>
  </si>
  <si>
    <t>沖付(吳○秋預借)支108年第1季婦女生育補助款(花蓮縣富里鄉戶政事務所)沖銷</t>
  </si>
  <si>
    <t>花蓮縣富里鄉戶政事務所</t>
  </si>
  <si>
    <t>沖付(吳○秋預借)支108年第1季婦女生育補助款(花蓮縣秀林鄉戶政事務所)沖銷</t>
  </si>
  <si>
    <t>花蓮縣秀林鄉戶政事務所</t>
  </si>
  <si>
    <t>沖付(吳○秋預借)支108年第1季婦女生育補助款(花蓮縣萬榮鄉戶政事務所)沖銷</t>
  </si>
  <si>
    <t>花蓮縣萬榮鄉戶政事務所</t>
  </si>
  <si>
    <t>沖付(吳○秋預借)支108年第1季婦女生育補助款(花蓮縣卓溪鄉戶政事務所)沖銷</t>
  </si>
  <si>
    <t>花蓮縣卓溪鄉戶政事務所</t>
  </si>
  <si>
    <t>沖付(吳○秋預借)支108年第1季婦女生育補助(108.2花蓮縣花蓮市戶政事務所)沖銷</t>
  </si>
  <si>
    <t>沖付(吳○秋預借)支108年第1季婦女生育補助款(108.2花蓮縣鳳林鎮戶政事務所)沖銷</t>
  </si>
  <si>
    <t>沖付(吳○秋預借)支108年第1季婦女生育補助款(108.2花蓮縣玉里鎮戶政事務所)沖銷</t>
  </si>
  <si>
    <t>沖付(吳○秋預借)支108年第1季婦女生育補助款(108.2花蓮縣新城鄉戶政事務所)沖銷</t>
  </si>
  <si>
    <t>沖付(吳○秋預借)支108年第1季婦女生育補助款(108.2花蓮縣吉安鄉戶政事務所)沖銷</t>
  </si>
  <si>
    <t>沖付(吳○秋預借)支108年第1季婦女生育補助款(108.2花蓮縣壽豐鄉戶政事務所)沖銷</t>
  </si>
  <si>
    <t>沖付(吳○秋預借)支108年第1季婦女生育補助款(108.2花蓮縣光復鄉戶政事務所)沖銷</t>
  </si>
  <si>
    <t>沖付(吳○秋預借)支108年第1季婦女生育補助款(108.2花蓮縣豐濱鄉戶政事務所)沖銷</t>
  </si>
  <si>
    <t>沖付(吳○秋預借)支本縣13鄉鎮市108年第1季婦女生育補助款(108.2花蓮縣瑞穗鄉戶政事務所)沖銷</t>
  </si>
  <si>
    <t>沖付(吳○秋預借)支本縣13鄉鎮市108年第1季婦女生育補助款(108.2花蓮縣富里鄉戶政事務所)沖銷</t>
  </si>
  <si>
    <t>沖付(吳○秋預借)支本縣13鄉鎮市108年第1季婦女生育補助款(108.2花蓮縣秀林鄉戶政事務所)沖銷</t>
  </si>
  <si>
    <t>沖付(吳○秋預借)支本縣13鄉鎮市108年第1季婦女生育補助款(108.2花蓮縣萬榮鄉戶政事務所)沖銷</t>
  </si>
  <si>
    <t>萬榮鄉戶政事務所</t>
  </si>
  <si>
    <t>沖付(吳○秋預借)支本縣13鄉鎮市108年第1季婦女生育補助款(108.2花蓮縣卓溪鄉戶政事務所)沖銷</t>
  </si>
  <si>
    <t>卓溪鄉戶政事務所</t>
  </si>
  <si>
    <t>支付3月份特殊境遇家庭扶助-緊急生活扶助</t>
  </si>
  <si>
    <t>李○梅等19戶</t>
  </si>
  <si>
    <t>支付3月份特殊境遇家庭扶助-子女生活津貼</t>
  </si>
  <si>
    <t>陳○婕等19戶</t>
  </si>
  <si>
    <t>社政業務-社會福利緩刑支付金-獎補助1,850,000元</t>
  </si>
  <si>
    <t>社政業務-老人福利-獎補助費179,430,000元</t>
  </si>
  <si>
    <t>支付本縣13鄉鎮市108年1月90歲以上老人敬老津貼</t>
  </si>
  <si>
    <t>本縣90歲以上老人</t>
  </si>
  <si>
    <t>支付本縣13鄉鎮市108年1月中低收入老人生活津貼</t>
  </si>
  <si>
    <t>本縣中低收入老人</t>
  </si>
  <si>
    <t>支邱○真等29人-108年1、2月中低收入老人特別照顧津貼</t>
  </si>
  <si>
    <t>本縣縣民邱○貞等29人</t>
  </si>
  <si>
    <t>108.1.21</t>
  </si>
  <si>
    <t>繳回108年1月中老津貼倪○聰共1筆</t>
  </si>
  <si>
    <t>倪○聰</t>
  </si>
  <si>
    <t>(福利科-老人福利)(花蓮縣私立崇恩老人長期照顧中心養護型)108年農曆春節連續假日緊急安置床位核銷</t>
  </si>
  <si>
    <t>花蓮縣私立崇恩老人長期照顧中心(養護型)</t>
  </si>
  <si>
    <t>支付本縣13鄉鎮市108年2月90歲以上老人敬老津貼</t>
  </si>
  <si>
    <t>108.2.25</t>
  </si>
  <si>
    <t>支付本縣13鄉鎮市108年2月中低收入老人生活津貼</t>
  </si>
  <si>
    <t>繳回108年1月中老津貼張○忠共1筆</t>
  </si>
  <si>
    <t>張○忠</t>
  </si>
  <si>
    <t>108.2.27</t>
  </si>
  <si>
    <t>(福利科-老人福利)支老人個案陳O雲救護車費用(玉里聯安救護車有限公司)</t>
  </si>
  <si>
    <t>陳O雲1人</t>
  </si>
  <si>
    <t>108.3.7</t>
  </si>
  <si>
    <t>(福利科-老人福利)108年度二二八和平紀念日連續假日緊急安置床位核銷(花蓮縣私立崇恩老人長期照顧中心養護型)</t>
  </si>
  <si>
    <t>支邱○真等26人-108年3月中低收入老人特別照顧津貼</t>
  </si>
  <si>
    <t>本縣縣民邱○貞等26人</t>
  </si>
  <si>
    <t>108.3.20</t>
  </si>
  <si>
    <t>支付本縣13鄉鎮市108年3月90歲以上老人敬老津貼</t>
  </si>
  <si>
    <t>108.3.25</t>
  </si>
  <si>
    <t>支付本縣13鄉鎮市108年3月中低收入老人生活津貼</t>
  </si>
  <si>
    <t>社政業務-身心障礙福利-獎補助費537,680,000元</t>
  </si>
  <si>
    <t>補助蕭○淵均108年1月份身心障礙者停車位租金補助</t>
  </si>
  <si>
    <t>蕭○淵1人</t>
  </si>
  <si>
    <t>108.1.3</t>
  </si>
  <si>
    <t>107年第四季衛生福利部花蓮醫院身障日間及住宿式照顧費用補助</t>
  </si>
  <si>
    <t>楊○衡等47人</t>
  </si>
  <si>
    <t>108.1.9</t>
  </si>
  <si>
    <t>107年第四季台北榮民總醫院玉里分院身障日間及住宿式照顧費用補助</t>
  </si>
  <si>
    <t>林○忠等68人</t>
  </si>
  <si>
    <t>107年第四季衛生福利部玉里醫院身障日間及住宿式照顧費用補助</t>
  </si>
  <si>
    <t>林○傑等58人</t>
  </si>
  <si>
    <t>107年第四季臺灣基督教門諾會醫療財團法人附設門諾壽豐護理之家身障日間及住宿式照顧費用補助</t>
  </si>
  <si>
    <t>陳○40人</t>
  </si>
  <si>
    <t>107年第四季國軍花蓮總醫院附設精神護理之家身障日間及住宿式照顧費用補助</t>
  </si>
  <si>
    <t>王○龍等101人</t>
  </si>
  <si>
    <t>107年第四季國軍花蓮總醫院附設一般護理之家身障日間及住宿式照顧費用補助</t>
  </si>
  <si>
    <t>張○鳳等59人</t>
  </si>
  <si>
    <t>108.1.4</t>
  </si>
  <si>
    <t>107年第四季名揚護理之家身障日間及住宿式照顧費用補助</t>
  </si>
  <si>
    <t>葉○仁等28人</t>
  </si>
  <si>
    <t>107年第四季花蓮縣私立富康老人長期照顧中心身障日間及住宿式照顧費用補助</t>
  </si>
  <si>
    <t>李○○英等6人</t>
  </si>
  <si>
    <t>107年第四季花蓮縣私立長青老人養護中心身障日間及住宿式照顧費用補助</t>
  </si>
  <si>
    <t>方○○容等28人</t>
  </si>
  <si>
    <t>107年第四季財團法人台灣省花蓮縣基督教宣教士差會附屬花蓮畢士大教養院身障日間及住宿式照顧費用補助</t>
  </si>
  <si>
    <t>林○綸等81人</t>
  </si>
  <si>
    <t>107年第四季財團法人花蓮縣私立博愛居安廬老人長期照顧中心身障日間及住宿式照顧費用補助</t>
  </si>
  <si>
    <t>郭○健等48人</t>
  </si>
  <si>
    <t>107年第四季財團法人中華基督教伯特利會總會附設花蓮縣私立長榮老人長期照顧中心身障日間及住宿式照顧費用補助</t>
  </si>
  <si>
    <t>李○花等63人</t>
  </si>
  <si>
    <t>支本縣108年1月份13鄉鎮市身心障礙者生活補助</t>
  </si>
  <si>
    <t>本縣身心障礙者</t>
  </si>
  <si>
    <t>支朱○皓君108年1月身心障礙者生活補助</t>
  </si>
  <si>
    <t>支本縣金○珠君107年12月及108年1月身心障礙者生活補助</t>
  </si>
  <si>
    <t>支陳○現等申請身心障礙者生活輔助器具補助款</t>
  </si>
  <si>
    <t>陳○現等16人</t>
  </si>
  <si>
    <t>108.1.19</t>
  </si>
  <si>
    <t>支黃○榮等申請身心障礙者生活輔助器具補助款</t>
  </si>
  <si>
    <t>黃○榮等16人</t>
  </si>
  <si>
    <t>收回本縣13鄉鎮市1月身心障礙者生活補助</t>
  </si>
  <si>
    <t>支郭家妤代墊-身心障礙保護案羅○斌就醫交通費用</t>
  </si>
  <si>
    <t>羅○斌1人</t>
  </si>
  <si>
    <t>108.1.18</t>
  </si>
  <si>
    <t>補助蕭○淵君108年2月份身心障礙者停車位租金補助</t>
  </si>
  <si>
    <t>支劉○真等申請身心障礙者生活輔助器具補助款</t>
  </si>
  <si>
    <t>劉○真等13人</t>
  </si>
  <si>
    <t>108.1.30</t>
  </si>
  <si>
    <t>支潘○琴等申請身心障礙者生活輔助器具補助款</t>
  </si>
  <si>
    <t>潘○琴等14人</t>
  </si>
  <si>
    <t>辦理108年度1月份身心障礙租屋租金補助</t>
  </si>
  <si>
    <t>陳○香等28人</t>
  </si>
  <si>
    <t>支許○昇等申請身心障礙者生活輔助器具補助款</t>
  </si>
  <si>
    <t>許○昇等16人</t>
  </si>
  <si>
    <t>支鄧○夫等申請身心障礙者生活輔助器具補助款</t>
  </si>
  <si>
    <t>鄧○夫等19人</t>
  </si>
  <si>
    <t>支本府身障個案張0麗救護車費用</t>
  </si>
  <si>
    <t>張○麗1人</t>
  </si>
  <si>
    <t>108年第一季花蓮縣私立長春養護之家身障日間及住宿式照顧費用補助</t>
  </si>
  <si>
    <t>吳○周等21人</t>
  </si>
  <si>
    <t>108年第一季財團法人天主教會花蓮教區附設花蓮縣私立聲遠老人養護之家身障日間及住宿式照顧費用補助</t>
  </si>
  <si>
    <t>黃○勝等27人</t>
  </si>
  <si>
    <t>108.3.6</t>
  </si>
  <si>
    <t>補助蕭○淵君108年3月份身心障礙者停車位租金補助</t>
  </si>
  <si>
    <t>108.3.5</t>
  </si>
  <si>
    <t>辦理108年度2月份身心障礙租屋租金補助</t>
  </si>
  <si>
    <t>陳○香等35人</t>
  </si>
  <si>
    <t>支鄭○霜等申請身心障礙者生活輔助器具補助款</t>
  </si>
  <si>
    <t>鄭○霜等12人</t>
  </si>
  <si>
    <t>支張○威等申請身心障礙者生活輔助器具補助款</t>
  </si>
  <si>
    <t>張○威等12人</t>
  </si>
  <si>
    <t>補助身心障礙者保護個案羅○斌就醫交通費用</t>
  </si>
  <si>
    <t>108.3.19</t>
  </si>
  <si>
    <t>108年第一季花蓮縣私立祥雲老人長期照顧中心身障日間及住宿式照顧費用補助</t>
  </si>
  <si>
    <t>蔡○琴等28人</t>
  </si>
  <si>
    <t>108.3.18</t>
  </si>
  <si>
    <t>108年第一季花蓮縣私立全民老人長期照顧中心身障日間及住宿式照顧費用補助</t>
  </si>
  <si>
    <t>劉○泰等43人</t>
  </si>
  <si>
    <t>支李○穎等申請身心障礙者生活輔助器具補助款</t>
  </si>
  <si>
    <t>李○穎等14人</t>
  </si>
  <si>
    <t>收回白○偉繳回溢領108年1月身心障礙者生活補助</t>
  </si>
  <si>
    <t>108.3.28</t>
  </si>
  <si>
    <t>108年1月至6月花蓮縣私立光復老人長期照顧中心身障日間及住宿式照顧費用補助</t>
  </si>
  <si>
    <t>林○鞍等32人</t>
  </si>
  <si>
    <t>108.3.27</t>
  </si>
  <si>
    <t>(福利科-身心障礙福利)108年第一季財團法人台灣基督教門諾會附設花蓮縣私立黎明教養院身障日間及住宿式照顧費用補助</t>
  </si>
  <si>
    <t>王○航等102人</t>
  </si>
  <si>
    <t>社政業務-中央補助社政業務-獎補助費326,723,000元</t>
  </si>
  <si>
    <t>(行政科-老人福利)補助魏○山君長期照顧家庭托顧服務無障礙設施設備改善費</t>
  </si>
  <si>
    <t>魏○山1人</t>
  </si>
  <si>
    <t>108.1.29</t>
  </si>
  <si>
    <t>(福利科-老人福利)支李○英等26人申請長照輔具補助款</t>
  </si>
  <si>
    <t>李○英等26人</t>
  </si>
  <si>
    <t>108.2.14</t>
  </si>
  <si>
    <t>(福利科-老人福利)支劉○霞等35人申請長照輔具補助款</t>
  </si>
  <si>
    <t>劉○霞等35人</t>
  </si>
  <si>
    <t>108.3.4</t>
  </si>
  <si>
    <t>(福利科-老人福利)支陳○玉等26人申請長照輔具補助款</t>
  </si>
  <si>
    <t>陳○玉等26人</t>
  </si>
  <si>
    <t>(福利科-老人福利)支宋○鼎等39人申請長照輔具補助款</t>
  </si>
  <si>
    <t>宋○鼎等39人</t>
  </si>
  <si>
    <t>(福利科-老人福利)108年辦理失能老人機構公費安置-花蓮縣私立長青老人養護中心1-2月安置費</t>
  </si>
  <si>
    <t>彭○斗等21人</t>
  </si>
  <si>
    <t>108.3.26</t>
  </si>
  <si>
    <t>(社婦07)(兒少福利)支本縣13鄉鎮市107年12月份未滿二歲育兒津貼（108年1月15日撥款）</t>
  </si>
  <si>
    <t>李○恩等191人次</t>
  </si>
  <si>
    <t>(兒少福利)(社婦06)支托育公共及準公共化服務暨托育管理經費補助款-108年1月份</t>
  </si>
  <si>
    <t>林０佑等２６５人次</t>
  </si>
  <si>
    <t>(社婦07)(兒少福利)支本縣13鄉鎮市108年1月份未滿二歲育兒津貼（108年1月28日撥款）</t>
  </si>
  <si>
    <t>李○恩等1295人次</t>
  </si>
  <si>
    <t>(兒少福利)(社婦06)支托育公共及準公共化服務暨托育管理經費補助款-108年2月份中央款</t>
  </si>
  <si>
    <t>林０佑等２７２人次</t>
  </si>
  <si>
    <t>(社婦07)(兒少福利)支本縣13鄉鎮市108年2月份未滿二歲育兒津貼（2月27日撥款）</t>
  </si>
  <si>
    <t>禹○妍等5468人次</t>
  </si>
  <si>
    <t>(社婦07)(兒少福利)支本縣13鄉鎮市108年2月份未滿二歲育兒津貼(第2批)（108年3月15日撥款）</t>
  </si>
  <si>
    <t>鍾○等109人次</t>
  </si>
  <si>
    <t>(兒少福利)(社婦06)支108年度托育公共及準公共化服務中央款-3月份林○慷等270人</t>
  </si>
  <si>
    <t>林○康等270人</t>
  </si>
  <si>
    <t>勞動行政及就業輔導業務-獎補助費7,086,966元</t>
  </si>
  <si>
    <t>新春團拜聯歡活動</t>
  </si>
  <si>
    <t>花蓮縣總工會</t>
  </si>
  <si>
    <t>勞工歲末聯歡活動</t>
  </si>
  <si>
    <t>花蓮縣職業總工會</t>
  </si>
  <si>
    <t>勞動行政及就業輔導業務-中央補助勞動行政及就業輔導業務-獎補助費7,714,044元</t>
  </si>
  <si>
    <t>社區發展業務-社區發展業務-獎補助費
500,000元</t>
  </si>
  <si>
    <t>副處長</t>
  </si>
  <si>
    <t>處長</t>
  </si>
</sst>
</file>

<file path=xl/styles.xml><?xml version="1.0" encoding="utf-8"?>
<styleSheet xmlns="http://schemas.openxmlformats.org/spreadsheetml/2006/main">
  <numFmts count="12">
    <numFmt numFmtId="164" formatCode="General"/>
    <numFmt numFmtId="165" formatCode="_-* #,##0.00_-;\-* #,##0.00_-;_-* \-??_-;_-@_-"/>
    <numFmt numFmtId="166" formatCode="#,##0_);[RED]\(#,##0\)"/>
    <numFmt numFmtId="167" formatCode="_-* #,##0_-;\-* #,##0_-;_-* \-_-;_-@_-"/>
    <numFmt numFmtId="168" formatCode="#,##0;[RED]#,##0"/>
    <numFmt numFmtId="169" formatCode="YYYY\-MM\-DD"/>
    <numFmt numFmtId="170" formatCode="#,##0"/>
    <numFmt numFmtId="171" formatCode="0_);[RED]\(0\)"/>
    <numFmt numFmtId="172" formatCode="@"/>
    <numFmt numFmtId="173" formatCode="_-#,##0_-;\-#,##0_-;_-* \-_-;_-@_-"/>
    <numFmt numFmtId="174" formatCode="#,##0_ "/>
    <numFmt numFmtId="175" formatCode="#,##0_ ;[RED]\-#,##0\ "/>
  </numFmts>
  <fonts count="41">
    <font>
      <sz val="10"/>
      <name val="微軟正黑體"/>
      <family val="2"/>
    </font>
    <font>
      <sz val="10"/>
      <name val="Arial"/>
      <family val="0"/>
    </font>
    <font>
      <sz val="12"/>
      <name val="新細明體"/>
      <family val="1"/>
    </font>
    <font>
      <sz val="6"/>
      <name val="標楷體"/>
      <family val="4"/>
    </font>
    <font>
      <sz val="12"/>
      <name val="標楷體"/>
      <family val="4"/>
    </font>
    <font>
      <u val="single"/>
      <sz val="9"/>
      <color indexed="12"/>
      <name val="新細明體"/>
      <family val="1"/>
    </font>
    <font>
      <b/>
      <sz val="12"/>
      <name val="新細明體"/>
      <family val="1"/>
    </font>
    <font>
      <b/>
      <sz val="12"/>
      <color indexed="12"/>
      <name val="新細明體"/>
      <family val="1"/>
    </font>
    <font>
      <sz val="12"/>
      <color indexed="10"/>
      <name val="新細明體"/>
      <family val="1"/>
    </font>
    <font>
      <b/>
      <sz val="12"/>
      <color indexed="10"/>
      <name val="新細明體"/>
      <family val="1"/>
    </font>
    <font>
      <b/>
      <sz val="12"/>
      <color indexed="14"/>
      <name val="新細明體"/>
      <family val="1"/>
    </font>
    <font>
      <u val="single"/>
      <sz val="18"/>
      <name val="標楷體"/>
      <family val="4"/>
    </font>
    <font>
      <sz val="12"/>
      <name val="Times New Roman"/>
      <family val="1"/>
    </font>
    <font>
      <sz val="12"/>
      <name val="微軟正黑體"/>
      <family val="2"/>
    </font>
    <font>
      <sz val="10"/>
      <name val="標楷體"/>
      <family val="4"/>
    </font>
    <font>
      <sz val="12"/>
      <color indexed="10"/>
      <name val="標楷體"/>
      <family val="4"/>
    </font>
    <font>
      <sz val="10"/>
      <color indexed="10"/>
      <name val="標楷體"/>
      <family val="4"/>
    </font>
    <font>
      <sz val="11"/>
      <color indexed="10"/>
      <name val="標楷體"/>
      <family val="4"/>
    </font>
    <font>
      <sz val="12"/>
      <color indexed="8"/>
      <name val="標楷體"/>
      <family val="4"/>
    </font>
    <font>
      <sz val="14"/>
      <name val="標楷體"/>
      <family val="4"/>
    </font>
    <font>
      <sz val="12"/>
      <color indexed="12"/>
      <name val="標楷體"/>
      <family val="4"/>
    </font>
    <font>
      <u val="single"/>
      <sz val="12"/>
      <color indexed="12"/>
      <name val="標楷體"/>
      <family val="4"/>
    </font>
    <font>
      <sz val="11"/>
      <name val="標楷體"/>
      <family val="4"/>
    </font>
    <font>
      <u val="single"/>
      <sz val="12"/>
      <name val="標楷體"/>
      <family val="4"/>
    </font>
    <font>
      <sz val="12"/>
      <color indexed="8"/>
      <name val="新細明體"/>
      <family val="1"/>
    </font>
    <font>
      <sz val="10"/>
      <color indexed="8"/>
      <name val="新細明體"/>
      <family val="1"/>
    </font>
    <font>
      <u val="single"/>
      <sz val="12"/>
      <color indexed="12"/>
      <name val="新細明體"/>
      <family val="1"/>
    </font>
    <font>
      <b/>
      <sz val="12"/>
      <name val="標楷體"/>
      <family val="4"/>
    </font>
    <font>
      <b/>
      <sz val="12"/>
      <color indexed="8"/>
      <name val="標楷體"/>
      <family val="4"/>
    </font>
    <font>
      <b/>
      <sz val="12"/>
      <color indexed="8"/>
      <name val="新細明體"/>
      <family val="1"/>
    </font>
    <font>
      <sz val="10"/>
      <color indexed="8"/>
      <name val="標楷體"/>
      <family val="4"/>
    </font>
    <font>
      <u val="single"/>
      <sz val="18"/>
      <color indexed="8"/>
      <name val="標楷體"/>
      <family val="4"/>
    </font>
    <font>
      <u val="single"/>
      <sz val="12"/>
      <color indexed="8"/>
      <name val="標楷體"/>
      <family val="4"/>
    </font>
    <font>
      <u val="single"/>
      <sz val="10"/>
      <color indexed="12"/>
      <name val="標楷體"/>
      <family val="4"/>
    </font>
    <font>
      <u val="single"/>
      <sz val="10"/>
      <color indexed="8"/>
      <name val="標楷體"/>
      <family val="4"/>
    </font>
    <font>
      <b/>
      <sz val="9"/>
      <color indexed="8"/>
      <name val="新細明體"/>
      <family val="1"/>
    </font>
    <font>
      <sz val="9"/>
      <color indexed="8"/>
      <name val="新細明體"/>
      <family val="1"/>
    </font>
    <font>
      <sz val="14"/>
      <color indexed="8"/>
      <name val="細明體"/>
      <family val="3"/>
    </font>
    <font>
      <sz val="14"/>
      <color indexed="8"/>
      <name val="微軟正黑體"/>
      <family val="2"/>
    </font>
    <font>
      <sz val="14"/>
      <color indexed="8"/>
      <name val="Tahoma"/>
      <family val="2"/>
    </font>
    <font>
      <b/>
      <sz val="8"/>
      <name val="微軟正黑體"/>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1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5" fillId="0" borderId="0" applyNumberFormat="0" applyFill="0" applyBorder="0" applyAlignment="0" applyProtection="0"/>
    <xf numFmtId="164" fontId="2" fillId="0" borderId="0">
      <alignment vertical="center"/>
      <protection/>
    </xf>
    <xf numFmtId="164" fontId="3" fillId="0" borderId="0" applyNumberFormat="0" applyFill="0" applyBorder="0" applyAlignment="0">
      <protection/>
    </xf>
    <xf numFmtId="164" fontId="2" fillId="0" borderId="0">
      <alignment/>
      <protection/>
    </xf>
    <xf numFmtId="164" fontId="2" fillId="0" borderId="0">
      <alignment/>
      <protection/>
    </xf>
    <xf numFmtId="164" fontId="4" fillId="0" borderId="0">
      <alignment vertical="center" wrapText="1"/>
      <protection/>
    </xf>
    <xf numFmtId="165" fontId="0" fillId="0" borderId="0" applyFill="0" applyBorder="0" applyAlignment="0" applyProtection="0"/>
    <xf numFmtId="164" fontId="5" fillId="0" borderId="0" applyNumberFormat="0" applyFill="0" applyBorder="0" applyAlignment="0" applyProtection="0"/>
  </cellStyleXfs>
  <cellXfs count="391">
    <xf numFmtId="164" fontId="0" fillId="0" borderId="0" xfId="0" applyAlignment="1">
      <alignment/>
    </xf>
    <xf numFmtId="164" fontId="2" fillId="0" borderId="0" xfId="24">
      <alignment/>
      <protection/>
    </xf>
    <xf numFmtId="164" fontId="6" fillId="0" borderId="0" xfId="24" applyFont="1">
      <alignment/>
      <protection/>
    </xf>
    <xf numFmtId="164" fontId="2" fillId="0" borderId="0" xfId="24" applyFont="1">
      <alignment/>
      <protection/>
    </xf>
    <xf numFmtId="164" fontId="2" fillId="2" borderId="0" xfId="24" applyFont="1" applyFill="1">
      <alignment/>
      <protection/>
    </xf>
    <xf numFmtId="164" fontId="4" fillId="0" borderId="0" xfId="0" applyFont="1" applyAlignment="1">
      <alignment/>
    </xf>
    <xf numFmtId="164" fontId="4" fillId="0" borderId="0" xfId="0" applyFont="1" applyAlignment="1">
      <alignment horizontal="left"/>
    </xf>
    <xf numFmtId="166" fontId="4" fillId="0" borderId="0" xfId="0" applyNumberFormat="1" applyFont="1" applyAlignment="1">
      <alignment/>
    </xf>
    <xf numFmtId="164" fontId="11" fillId="0" borderId="0" xfId="0" applyFont="1" applyBorder="1" applyAlignment="1">
      <alignment horizontal="center"/>
    </xf>
    <xf numFmtId="164" fontId="4" fillId="0" borderId="0" xfId="0" applyFont="1" applyBorder="1" applyAlignment="1">
      <alignment horizontal="center"/>
    </xf>
    <xf numFmtId="164" fontId="13" fillId="0" borderId="0" xfId="0" applyFont="1" applyAlignment="1">
      <alignment/>
    </xf>
    <xf numFmtId="164" fontId="14" fillId="0" borderId="1" xfId="0" applyFont="1" applyBorder="1" applyAlignment="1">
      <alignment horizontal="center" vertical="center" wrapText="1"/>
    </xf>
    <xf numFmtId="164" fontId="4" fillId="0" borderId="1" xfId="0" applyFont="1" applyBorder="1" applyAlignment="1">
      <alignment horizontal="center" vertical="center"/>
    </xf>
    <xf numFmtId="164" fontId="4" fillId="0" borderId="1" xfId="0" applyFont="1" applyBorder="1" applyAlignment="1">
      <alignment horizontal="center" vertical="center" wrapText="1"/>
    </xf>
    <xf numFmtId="164" fontId="15" fillId="0" borderId="1" xfId="0" applyFont="1" applyBorder="1" applyAlignment="1">
      <alignment horizontal="center" vertical="center" wrapText="1"/>
    </xf>
    <xf numFmtId="164" fontId="16" fillId="0" borderId="1" xfId="0" applyFont="1" applyBorder="1" applyAlignment="1">
      <alignment horizontal="center" vertical="center" wrapText="1"/>
    </xf>
    <xf numFmtId="164" fontId="15" fillId="0" borderId="1" xfId="25" applyFont="1" applyBorder="1" applyAlignment="1">
      <alignment horizontal="center" vertical="center" wrapText="1"/>
      <protection/>
    </xf>
    <xf numFmtId="164" fontId="17" fillId="0" borderId="1" xfId="0" applyFont="1" applyBorder="1" applyAlignment="1">
      <alignment horizontal="center" vertical="center" wrapText="1"/>
    </xf>
    <xf numFmtId="164" fontId="16" fillId="0" borderId="1" xfId="25" applyFont="1" applyBorder="1" applyAlignment="1">
      <alignment horizontal="center" vertical="center" wrapText="1"/>
      <protection/>
    </xf>
    <xf numFmtId="166" fontId="14" fillId="0" borderId="1" xfId="0" applyNumberFormat="1" applyFont="1" applyBorder="1" applyAlignment="1">
      <alignment horizontal="center" vertical="center" wrapText="1"/>
    </xf>
    <xf numFmtId="164" fontId="5" fillId="0" borderId="1" xfId="20" applyNumberFormat="1" applyFont="1" applyFill="1" applyBorder="1" applyAlignment="1" applyProtection="1">
      <alignment horizontal="center" vertical="center" wrapText="1"/>
      <protection/>
    </xf>
    <xf numFmtId="167" fontId="14" fillId="0" borderId="1" xfId="0" applyNumberFormat="1" applyFont="1" applyBorder="1" applyAlignment="1">
      <alignment horizontal="right" vertical="center"/>
    </xf>
    <xf numFmtId="164" fontId="0" fillId="0" borderId="1" xfId="0" applyFont="1" applyBorder="1" applyAlignment="1">
      <alignment horizontal="center" vertical="center"/>
    </xf>
    <xf numFmtId="164" fontId="14" fillId="0" borderId="1" xfId="0" applyFont="1" applyBorder="1" applyAlignment="1">
      <alignment vertical="center"/>
    </xf>
    <xf numFmtId="164" fontId="18" fillId="0" borderId="1" xfId="0" applyFont="1" applyBorder="1" applyAlignment="1">
      <alignment horizontal="center" vertical="center" wrapText="1"/>
    </xf>
    <xf numFmtId="164" fontId="5" fillId="0" borderId="2" xfId="20" applyNumberFormat="1" applyFill="1" applyBorder="1" applyAlignment="1" applyProtection="1">
      <alignment horizontal="center" vertical="center" wrapText="1"/>
      <protection/>
    </xf>
    <xf numFmtId="167" fontId="14" fillId="0" borderId="2" xfId="0" applyNumberFormat="1" applyFont="1" applyBorder="1" applyAlignment="1">
      <alignment horizontal="right" vertical="center"/>
    </xf>
    <xf numFmtId="164" fontId="19" fillId="0" borderId="1" xfId="0" applyFont="1" applyBorder="1" applyAlignment="1">
      <alignment horizontal="center" vertical="center" wrapText="1"/>
    </xf>
    <xf numFmtId="164" fontId="4" fillId="0" borderId="1" xfId="0" applyFont="1" applyBorder="1" applyAlignment="1">
      <alignment horizontal="left" vertical="center" wrapText="1"/>
    </xf>
    <xf numFmtId="164" fontId="4" fillId="0" borderId="2" xfId="0" applyFont="1" applyBorder="1" applyAlignment="1">
      <alignment horizontal="left" vertical="center" wrapText="1"/>
    </xf>
    <xf numFmtId="164" fontId="4" fillId="0" borderId="0" xfId="0" applyFont="1" applyAlignment="1">
      <alignment vertical="center"/>
    </xf>
    <xf numFmtId="164" fontId="4" fillId="0" borderId="0" xfId="0" applyFont="1" applyAlignment="1">
      <alignment horizontal="left" vertical="center"/>
    </xf>
    <xf numFmtId="166" fontId="4" fillId="0" borderId="0" xfId="0" applyNumberFormat="1" applyFont="1" applyAlignment="1">
      <alignment vertical="center"/>
    </xf>
    <xf numFmtId="164" fontId="13" fillId="0" borderId="0" xfId="0" applyFont="1" applyAlignment="1">
      <alignment vertical="center"/>
    </xf>
    <xf numFmtId="164" fontId="18" fillId="0" borderId="0" xfId="25" applyFont="1" applyBorder="1" applyAlignment="1">
      <alignment horizontal="left" vertical="top" wrapText="1"/>
      <protection/>
    </xf>
    <xf numFmtId="164" fontId="4" fillId="0" borderId="0" xfId="25" applyFont="1" applyAlignment="1">
      <alignment vertical="center" wrapText="1"/>
      <protection/>
    </xf>
    <xf numFmtId="164" fontId="15" fillId="0" borderId="1" xfId="0" applyFont="1" applyBorder="1" applyAlignment="1">
      <alignment horizontal="center" vertical="center"/>
    </xf>
    <xf numFmtId="164" fontId="4" fillId="0" borderId="1" xfId="0" applyFont="1" applyBorder="1" applyAlignment="1">
      <alignment vertical="center" wrapText="1"/>
    </xf>
    <xf numFmtId="164" fontId="20" fillId="0" borderId="1" xfId="20" applyNumberFormat="1" applyFont="1" applyFill="1" applyBorder="1" applyAlignment="1" applyProtection="1">
      <alignment vertical="center" wrapText="1"/>
      <protection/>
    </xf>
    <xf numFmtId="164" fontId="20" fillId="0" borderId="1" xfId="20" applyNumberFormat="1" applyFont="1" applyFill="1" applyBorder="1" applyAlignment="1" applyProtection="1">
      <alignment horizontal="center" vertical="center" wrapText="1"/>
      <protection/>
    </xf>
    <xf numFmtId="168" fontId="4" fillId="0" borderId="1" xfId="0" applyNumberFormat="1" applyFont="1" applyBorder="1" applyAlignment="1">
      <alignment horizontal="right" vertical="center" wrapText="1"/>
    </xf>
    <xf numFmtId="164" fontId="21" fillId="0" borderId="1" xfId="20" applyNumberFormat="1" applyFont="1" applyFill="1" applyBorder="1" applyAlignment="1" applyProtection="1">
      <alignment horizontal="center" vertical="center" wrapText="1"/>
      <protection/>
    </xf>
    <xf numFmtId="164" fontId="4" fillId="0" borderId="1" xfId="0" applyFont="1" applyBorder="1" applyAlignment="1">
      <alignment horizontal="center" vertical="center" wrapText="1"/>
    </xf>
    <xf numFmtId="164" fontId="4" fillId="0" borderId="0" xfId="0" applyFont="1" applyAlignment="1">
      <alignment vertical="center" wrapText="1"/>
    </xf>
    <xf numFmtId="164" fontId="4" fillId="3" borderId="1" xfId="0" applyFont="1" applyFill="1" applyBorder="1" applyAlignment="1">
      <alignment horizontal="center" vertical="center" wrapText="1"/>
    </xf>
    <xf numFmtId="164" fontId="20" fillId="3" borderId="1" xfId="20" applyNumberFormat="1" applyFont="1" applyFill="1" applyBorder="1" applyAlignment="1" applyProtection="1">
      <alignment horizontal="center" vertical="center" wrapText="1"/>
      <protection/>
    </xf>
    <xf numFmtId="168" fontId="4" fillId="3" borderId="1" xfId="0" applyNumberFormat="1" applyFont="1" applyFill="1" applyBorder="1" applyAlignment="1">
      <alignment horizontal="right" vertical="center" wrapText="1"/>
    </xf>
    <xf numFmtId="164" fontId="21" fillId="3" borderId="1" xfId="20" applyNumberFormat="1" applyFont="1" applyFill="1" applyBorder="1" applyAlignment="1" applyProtection="1">
      <alignment horizontal="center" vertical="center" wrapText="1"/>
      <protection/>
    </xf>
    <xf numFmtId="164" fontId="18" fillId="0" borderId="1" xfId="0" applyFont="1" applyBorder="1" applyAlignment="1">
      <alignment horizontal="left" vertical="center" wrapText="1"/>
    </xf>
    <xf numFmtId="164" fontId="18" fillId="0" borderId="1" xfId="20" applyNumberFormat="1" applyFont="1" applyFill="1" applyBorder="1" applyAlignment="1" applyProtection="1">
      <alignment horizontal="left" vertical="center" wrapText="1"/>
      <protection/>
    </xf>
    <xf numFmtId="164" fontId="18" fillId="0" borderId="1" xfId="20" applyNumberFormat="1" applyFont="1" applyFill="1" applyBorder="1" applyAlignment="1" applyProtection="1">
      <alignment horizontal="center" vertical="center" wrapText="1"/>
      <protection/>
    </xf>
    <xf numFmtId="169" fontId="18" fillId="0" borderId="1" xfId="20" applyNumberFormat="1" applyFont="1" applyFill="1" applyBorder="1" applyAlignment="1" applyProtection="1">
      <alignment horizontal="center" vertical="center" wrapText="1"/>
      <protection/>
    </xf>
    <xf numFmtId="168" fontId="18" fillId="0" borderId="1" xfId="0" applyNumberFormat="1" applyFont="1" applyBorder="1" applyAlignment="1">
      <alignment horizontal="right" vertical="center"/>
    </xf>
    <xf numFmtId="164" fontId="18" fillId="0" borderId="1" xfId="0" applyFont="1" applyBorder="1" applyAlignment="1">
      <alignment horizontal="center" vertical="center"/>
    </xf>
    <xf numFmtId="164" fontId="4" fillId="0" borderId="3" xfId="0" applyFont="1" applyFill="1" applyBorder="1" applyAlignment="1">
      <alignment horizontal="center" vertical="center" wrapText="1"/>
    </xf>
    <xf numFmtId="168" fontId="18" fillId="0" borderId="1" xfId="0" applyNumberFormat="1" applyFont="1" applyFill="1" applyBorder="1" applyAlignment="1">
      <alignment horizontal="right" vertical="center"/>
    </xf>
    <xf numFmtId="164" fontId="18" fillId="0" borderId="1" xfId="0" applyFont="1" applyFill="1" applyBorder="1" applyAlignment="1">
      <alignment horizontal="center" vertical="center"/>
    </xf>
    <xf numFmtId="164" fontId="4" fillId="0" borderId="0" xfId="0" applyFont="1" applyFill="1" applyAlignment="1">
      <alignment/>
    </xf>
    <xf numFmtId="164" fontId="18" fillId="0" borderId="1" xfId="0" applyFont="1" applyFill="1" applyBorder="1" applyAlignment="1">
      <alignment horizontal="left" vertical="center" wrapText="1"/>
    </xf>
    <xf numFmtId="164" fontId="4" fillId="2" borderId="1" xfId="0" applyFont="1" applyFill="1" applyBorder="1" applyAlignment="1">
      <alignment horizontal="center" vertical="center" wrapText="1"/>
    </xf>
    <xf numFmtId="164" fontId="4" fillId="2" borderId="1" xfId="0" applyFont="1" applyFill="1" applyBorder="1" applyAlignment="1">
      <alignment horizontal="left" vertical="center" wrapText="1"/>
    </xf>
    <xf numFmtId="164" fontId="4" fillId="2" borderId="2" xfId="0" applyFont="1" applyFill="1" applyBorder="1" applyAlignment="1">
      <alignment horizontal="left" vertical="center" wrapText="1"/>
    </xf>
    <xf numFmtId="168" fontId="4" fillId="2" borderId="2" xfId="0" applyNumberFormat="1" applyFont="1" applyFill="1" applyBorder="1" applyAlignment="1">
      <alignment horizontal="right" vertical="center"/>
    </xf>
    <xf numFmtId="164" fontId="4" fillId="2" borderId="1" xfId="0" applyFont="1" applyFill="1" applyBorder="1" applyAlignment="1">
      <alignment horizontal="center" vertical="center"/>
    </xf>
    <xf numFmtId="164" fontId="4" fillId="2" borderId="1" xfId="0" applyFont="1" applyFill="1" applyBorder="1" applyAlignment="1">
      <alignment vertical="center"/>
    </xf>
    <xf numFmtId="164" fontId="4" fillId="0" borderId="1" xfId="0" applyFont="1" applyFill="1" applyBorder="1" applyAlignment="1">
      <alignment horizontal="center" vertical="center" wrapText="1"/>
    </xf>
    <xf numFmtId="164" fontId="4" fillId="0" borderId="1" xfId="0" applyFont="1" applyFill="1" applyBorder="1" applyAlignment="1">
      <alignment horizontal="center" vertical="center"/>
    </xf>
    <xf numFmtId="164" fontId="22" fillId="0" borderId="1" xfId="0" applyFont="1" applyFill="1" applyBorder="1" applyAlignment="1">
      <alignment horizontal="center" vertical="center" wrapText="1"/>
    </xf>
    <xf numFmtId="164" fontId="4" fillId="0" borderId="1" xfId="25" applyFont="1" applyFill="1" applyBorder="1" applyAlignment="1">
      <alignment horizontal="center" vertical="center" wrapText="1"/>
      <protection/>
    </xf>
    <xf numFmtId="164" fontId="14" fillId="0" borderId="1" xfId="25" applyFont="1" applyFill="1" applyBorder="1" applyAlignment="1">
      <alignment horizontal="center" vertical="center" wrapText="1"/>
      <protection/>
    </xf>
    <xf numFmtId="166" fontId="14" fillId="0" borderId="1" xfId="0" applyNumberFormat="1" applyFont="1" applyFill="1" applyBorder="1" applyAlignment="1">
      <alignment horizontal="center" vertical="center" wrapText="1"/>
    </xf>
    <xf numFmtId="164" fontId="14" fillId="0" borderId="1" xfId="0" applyFont="1" applyFill="1" applyBorder="1" applyAlignment="1">
      <alignment horizontal="center" vertical="center" wrapText="1"/>
    </xf>
    <xf numFmtId="164" fontId="4" fillId="0" borderId="1" xfId="0" applyFont="1" applyFill="1" applyBorder="1" applyAlignment="1">
      <alignment vertical="center" wrapText="1"/>
    </xf>
    <xf numFmtId="164" fontId="4" fillId="0" borderId="1" xfId="20" applyNumberFormat="1" applyFont="1" applyFill="1" applyBorder="1" applyAlignment="1" applyProtection="1">
      <alignment horizontal="left" vertical="center" wrapText="1"/>
      <protection/>
    </xf>
    <xf numFmtId="164" fontId="4" fillId="0" borderId="1" xfId="20" applyNumberFormat="1" applyFont="1" applyFill="1" applyBorder="1" applyAlignment="1" applyProtection="1">
      <alignment horizontal="center" vertical="center" wrapText="1"/>
      <protection/>
    </xf>
    <xf numFmtId="170" fontId="4" fillId="0" borderId="1" xfId="0" applyNumberFormat="1" applyFont="1" applyFill="1" applyBorder="1" applyAlignment="1">
      <alignment horizontal="right" vertical="center"/>
    </xf>
    <xf numFmtId="170" fontId="4" fillId="0" borderId="1" xfId="0" applyNumberFormat="1" applyFont="1" applyFill="1" applyBorder="1" applyAlignment="1">
      <alignment vertical="center" wrapText="1"/>
    </xf>
    <xf numFmtId="164" fontId="23" fillId="0" borderId="1" xfId="20" applyNumberFormat="1" applyFont="1" applyFill="1" applyBorder="1" applyAlignment="1" applyProtection="1">
      <alignment horizontal="center" vertical="center" wrapText="1"/>
      <protection/>
    </xf>
    <xf numFmtId="168" fontId="4" fillId="0" borderId="1" xfId="0" applyNumberFormat="1" applyFont="1" applyFill="1" applyBorder="1" applyAlignment="1">
      <alignment horizontal="right" vertical="center"/>
    </xf>
    <xf numFmtId="164" fontId="4" fillId="3" borderId="1" xfId="0" applyFont="1" applyFill="1" applyBorder="1" applyAlignment="1">
      <alignment vertical="center" wrapText="1"/>
    </xf>
    <xf numFmtId="170" fontId="4" fillId="3" borderId="1" xfId="0" applyNumberFormat="1" applyFont="1" applyFill="1" applyBorder="1" applyAlignment="1">
      <alignment vertical="center" wrapText="1"/>
    </xf>
    <xf numFmtId="166" fontId="4" fillId="3" borderId="3" xfId="0" applyNumberFormat="1" applyFont="1" applyFill="1" applyBorder="1" applyAlignment="1">
      <alignment horizontal="distributed" vertical="center" wrapText="1"/>
    </xf>
    <xf numFmtId="166" fontId="4" fillId="3" borderId="3" xfId="0" applyNumberFormat="1" applyFont="1" applyFill="1" applyBorder="1" applyAlignment="1">
      <alignment wrapText="1"/>
    </xf>
    <xf numFmtId="171" fontId="4" fillId="3" borderId="1" xfId="0" applyNumberFormat="1" applyFont="1" applyFill="1" applyBorder="1" applyAlignment="1">
      <alignment horizontal="center" vertical="center"/>
    </xf>
    <xf numFmtId="164" fontId="4" fillId="3" borderId="1" xfId="0" applyFont="1" applyFill="1" applyBorder="1" applyAlignment="1">
      <alignment horizontal="center" vertical="center"/>
    </xf>
    <xf numFmtId="164" fontId="4" fillId="3" borderId="3" xfId="0" applyFont="1" applyFill="1" applyBorder="1" applyAlignment="1">
      <alignment horizontal="center" vertical="center"/>
    </xf>
    <xf numFmtId="164" fontId="4" fillId="0" borderId="1" xfId="0" applyFont="1" applyFill="1" applyBorder="1" applyAlignment="1">
      <alignment horizontal="center" vertical="center" wrapText="1"/>
    </xf>
    <xf numFmtId="164" fontId="4" fillId="0" borderId="1" xfId="25" applyFont="1" applyFill="1" applyBorder="1" applyAlignment="1">
      <alignment horizontal="center" vertical="center" wrapText="1"/>
      <protection/>
    </xf>
    <xf numFmtId="166" fontId="18" fillId="3" borderId="3" xfId="0" applyNumberFormat="1" applyFont="1" applyFill="1" applyBorder="1" applyAlignment="1">
      <alignment horizontal="justify" vertical="center" wrapText="1"/>
    </xf>
    <xf numFmtId="166" fontId="18" fillId="3" borderId="3" xfId="0" applyNumberFormat="1" applyFont="1" applyFill="1" applyBorder="1" applyAlignment="1">
      <alignment wrapText="1"/>
    </xf>
    <xf numFmtId="171" fontId="24" fillId="3" borderId="3" xfId="0" applyNumberFormat="1" applyFont="1" applyFill="1" applyBorder="1" applyAlignment="1">
      <alignment horizontal="center" vertical="center"/>
    </xf>
    <xf numFmtId="164" fontId="2" fillId="3" borderId="3" xfId="0" applyFont="1" applyFill="1" applyBorder="1" applyAlignment="1">
      <alignment horizontal="center" vertical="center"/>
    </xf>
    <xf numFmtId="170" fontId="18" fillId="3" borderId="1" xfId="15" applyNumberFormat="1" applyFont="1" applyFill="1" applyBorder="1" applyAlignment="1" applyProtection="1">
      <alignment vertical="center" wrapText="1"/>
      <protection/>
    </xf>
    <xf numFmtId="171" fontId="24" fillId="3" borderId="1" xfId="0" applyNumberFormat="1" applyFont="1" applyFill="1" applyBorder="1" applyAlignment="1">
      <alignment horizontal="center" vertical="center"/>
    </xf>
    <xf numFmtId="164" fontId="2" fillId="3" borderId="1" xfId="0" applyFont="1" applyFill="1" applyBorder="1" applyAlignment="1">
      <alignment horizontal="center" vertical="center"/>
    </xf>
    <xf numFmtId="170" fontId="4" fillId="2" borderId="1" xfId="0" applyNumberFormat="1" applyFont="1" applyFill="1" applyBorder="1" applyAlignment="1">
      <alignment horizontal="center" vertical="center"/>
    </xf>
    <xf numFmtId="164" fontId="2" fillId="2" borderId="1" xfId="0" applyFont="1" applyFill="1" applyBorder="1" applyAlignment="1">
      <alignment horizontal="center" vertical="center"/>
    </xf>
    <xf numFmtId="164" fontId="2" fillId="2" borderId="1" xfId="0" applyFont="1" applyFill="1" applyBorder="1" applyAlignment="1">
      <alignment vertical="center"/>
    </xf>
    <xf numFmtId="168" fontId="18" fillId="4" borderId="1" xfId="0" applyNumberFormat="1" applyFont="1" applyFill="1" applyBorder="1" applyAlignment="1">
      <alignment horizontal="right" vertical="center"/>
    </xf>
    <xf numFmtId="168" fontId="4" fillId="0" borderId="1" xfId="0" applyNumberFormat="1" applyFont="1" applyBorder="1" applyAlignment="1">
      <alignment horizontal="right" vertical="center"/>
    </xf>
    <xf numFmtId="164" fontId="4" fillId="4" borderId="1" xfId="0" applyNumberFormat="1" applyFont="1" applyFill="1" applyBorder="1" applyAlignment="1">
      <alignment vertical="center" wrapText="1"/>
    </xf>
    <xf numFmtId="164" fontId="2" fillId="0" borderId="1" xfId="0" applyFont="1" applyFill="1" applyBorder="1" applyAlignment="1">
      <alignment horizontal="center" vertical="center"/>
    </xf>
    <xf numFmtId="164" fontId="2" fillId="0" borderId="1" xfId="0" applyFont="1" applyBorder="1" applyAlignment="1">
      <alignment horizontal="center" vertical="center"/>
    </xf>
    <xf numFmtId="166" fontId="18" fillId="3" borderId="1" xfId="15" applyNumberFormat="1" applyFont="1" applyFill="1" applyBorder="1" applyAlignment="1" applyProtection="1">
      <alignment vertical="center" wrapText="1"/>
      <protection/>
    </xf>
    <xf numFmtId="166" fontId="18" fillId="3" borderId="3" xfId="0" applyNumberFormat="1" applyFont="1" applyFill="1" applyBorder="1" applyAlignment="1">
      <alignment horizontal="distributed" vertical="center" wrapText="1"/>
    </xf>
    <xf numFmtId="164" fontId="4" fillId="5" borderId="1" xfId="0" applyFont="1" applyFill="1" applyBorder="1" applyAlignment="1">
      <alignment vertical="center" wrapText="1"/>
    </xf>
    <xf numFmtId="170" fontId="4" fillId="5" borderId="1" xfId="0" applyNumberFormat="1" applyFont="1" applyFill="1" applyBorder="1" applyAlignment="1">
      <alignment vertical="center" wrapText="1"/>
    </xf>
    <xf numFmtId="164" fontId="4" fillId="5" borderId="1" xfId="0" applyFont="1" applyFill="1" applyBorder="1" applyAlignment="1">
      <alignment horizontal="left" vertical="center" wrapText="1"/>
    </xf>
    <xf numFmtId="164" fontId="2" fillId="5" borderId="1" xfId="0" applyFont="1" applyFill="1" applyBorder="1" applyAlignment="1">
      <alignment horizontal="center" vertical="center"/>
    </xf>
    <xf numFmtId="164" fontId="2" fillId="5" borderId="1" xfId="0" applyFont="1" applyFill="1" applyBorder="1" applyAlignment="1">
      <alignment vertical="center"/>
    </xf>
    <xf numFmtId="164" fontId="4" fillId="0" borderId="0" xfId="25" applyFont="1" applyBorder="1" applyAlignment="1">
      <alignment horizontal="left" vertical="top" wrapText="1"/>
      <protection/>
    </xf>
    <xf numFmtId="172" fontId="4" fillId="0" borderId="1" xfId="0" applyNumberFormat="1" applyFont="1" applyFill="1" applyBorder="1" applyAlignment="1">
      <alignment horizontal="left" vertical="center" wrapText="1"/>
    </xf>
    <xf numFmtId="164" fontId="4" fillId="0" borderId="1" xfId="20" applyNumberFormat="1" applyFont="1" applyFill="1" applyBorder="1" applyAlignment="1" applyProtection="1">
      <alignment horizontal="left" vertical="center" wrapText="1"/>
      <protection/>
    </xf>
    <xf numFmtId="164" fontId="14" fillId="0" borderId="4" xfId="20" applyNumberFormat="1" applyFont="1" applyFill="1" applyBorder="1" applyAlignment="1" applyProtection="1">
      <alignment horizontal="center" vertical="center" wrapText="1"/>
      <protection/>
    </xf>
    <xf numFmtId="170" fontId="4" fillId="0" borderId="1" xfId="0" applyNumberFormat="1" applyFont="1" applyBorder="1" applyAlignment="1">
      <alignment horizontal="right" vertical="center"/>
    </xf>
    <xf numFmtId="168" fontId="4" fillId="0" borderId="5" xfId="0" applyNumberFormat="1" applyFont="1" applyFill="1" applyBorder="1" applyAlignment="1">
      <alignment horizontal="right" vertical="center"/>
    </xf>
    <xf numFmtId="168" fontId="4" fillId="0" borderId="1" xfId="0" applyNumberFormat="1" applyFont="1" applyFill="1" applyBorder="1" applyAlignment="1">
      <alignment horizontal="right" vertical="center"/>
    </xf>
    <xf numFmtId="173" fontId="4" fillId="0" borderId="1" xfId="0" applyNumberFormat="1" applyFont="1" applyFill="1" applyBorder="1" applyAlignment="1">
      <alignment horizontal="right" vertical="center"/>
    </xf>
    <xf numFmtId="164" fontId="4" fillId="0" borderId="1" xfId="20" applyNumberFormat="1" applyFont="1" applyFill="1" applyBorder="1" applyAlignment="1" applyProtection="1">
      <alignment horizontal="center" vertical="center" wrapText="1"/>
      <protection/>
    </xf>
    <xf numFmtId="164" fontId="4" fillId="0" borderId="1" xfId="0" applyFont="1" applyFill="1" applyBorder="1" applyAlignment="1">
      <alignment horizontal="left" vertical="center" wrapText="1"/>
    </xf>
    <xf numFmtId="164" fontId="19" fillId="0" borderId="1" xfId="0" applyFont="1" applyFill="1" applyBorder="1" applyAlignment="1">
      <alignment horizontal="left" vertical="center" wrapText="1"/>
    </xf>
    <xf numFmtId="164" fontId="14" fillId="0" borderId="1" xfId="0" applyFont="1" applyFill="1" applyBorder="1" applyAlignment="1">
      <alignment horizontal="center" vertical="center"/>
    </xf>
    <xf numFmtId="170" fontId="4" fillId="0" borderId="1" xfId="0" applyNumberFormat="1" applyFont="1" applyBorder="1" applyAlignment="1">
      <alignment horizontal="center" vertical="center"/>
    </xf>
    <xf numFmtId="164" fontId="14" fillId="0" borderId="1" xfId="0" applyFont="1" applyFill="1" applyBorder="1" applyAlignment="1">
      <alignment vertical="center"/>
    </xf>
    <xf numFmtId="166" fontId="4" fillId="0" borderId="1" xfId="20" applyNumberFormat="1" applyFont="1" applyFill="1" applyBorder="1" applyAlignment="1" applyProtection="1">
      <alignment horizontal="center" vertical="center" shrinkToFit="1"/>
      <protection/>
    </xf>
    <xf numFmtId="166" fontId="4" fillId="0" borderId="1" xfId="0" applyNumberFormat="1" applyFont="1" applyFill="1" applyBorder="1" applyAlignment="1">
      <alignment horizontal="center" vertical="center" shrinkToFit="1"/>
    </xf>
    <xf numFmtId="166" fontId="23" fillId="0" borderId="1" xfId="20" applyNumberFormat="1" applyFont="1" applyFill="1" applyBorder="1" applyAlignment="1" applyProtection="1">
      <alignment horizontal="center" vertical="center" shrinkToFit="1"/>
      <protection/>
    </xf>
    <xf numFmtId="164" fontId="18" fillId="0" borderId="1" xfId="0" applyFont="1" applyBorder="1" applyAlignment="1">
      <alignment vertical="center" wrapText="1"/>
    </xf>
    <xf numFmtId="164" fontId="18" fillId="0" borderId="1" xfId="0" applyFont="1" applyBorder="1" applyAlignment="1">
      <alignment horizontal="left" vertical="center" wrapText="1"/>
    </xf>
    <xf numFmtId="167" fontId="18" fillId="0" borderId="1" xfId="15" applyNumberFormat="1" applyFont="1" applyFill="1" applyBorder="1" applyAlignment="1" applyProtection="1">
      <alignment horizontal="center" vertical="center"/>
      <protection/>
    </xf>
    <xf numFmtId="164" fontId="18" fillId="0" borderId="1" xfId="25" applyFont="1" applyBorder="1" applyAlignment="1">
      <alignment horizontal="center" vertical="center" wrapText="1"/>
      <protection/>
    </xf>
    <xf numFmtId="164" fontId="25" fillId="0" borderId="1" xfId="0" applyFont="1" applyFill="1" applyBorder="1" applyAlignment="1">
      <alignment horizontal="center" vertical="center"/>
    </xf>
    <xf numFmtId="164" fontId="18" fillId="0" borderId="1" xfId="0" applyFont="1" applyFill="1" applyBorder="1" applyAlignment="1">
      <alignment horizontal="center" vertical="center"/>
    </xf>
    <xf numFmtId="164" fontId="18" fillId="0" borderId="6" xfId="0" applyFont="1" applyBorder="1" applyAlignment="1">
      <alignment vertical="center" wrapText="1"/>
    </xf>
    <xf numFmtId="164" fontId="18" fillId="0" borderId="7" xfId="0" applyFont="1" applyBorder="1" applyAlignment="1">
      <alignment vertical="center" wrapText="1"/>
    </xf>
    <xf numFmtId="167" fontId="18" fillId="0" borderId="7" xfId="15" applyNumberFormat="1" applyFont="1" applyFill="1" applyBorder="1" applyAlignment="1" applyProtection="1">
      <alignment horizontal="center" vertical="center"/>
      <protection/>
    </xf>
    <xf numFmtId="164" fontId="18" fillId="0" borderId="7" xfId="25" applyFont="1" applyBorder="1" applyAlignment="1">
      <alignment horizontal="center" vertical="center" wrapText="1"/>
      <protection/>
    </xf>
    <xf numFmtId="164" fontId="25" fillId="0" borderId="7" xfId="0" applyFont="1" applyFill="1" applyBorder="1" applyAlignment="1">
      <alignment horizontal="center" vertical="center"/>
    </xf>
    <xf numFmtId="164" fontId="15" fillId="0" borderId="1" xfId="0" applyFont="1" applyFill="1" applyBorder="1" applyAlignment="1">
      <alignment horizontal="center" vertical="center"/>
    </xf>
    <xf numFmtId="166" fontId="15" fillId="0" borderId="1" xfId="25" applyNumberFormat="1" applyFont="1" applyFill="1" applyBorder="1" applyAlignment="1">
      <alignment horizontal="center" vertical="center" shrinkToFit="1"/>
      <protection/>
    </xf>
    <xf numFmtId="166" fontId="15" fillId="0" borderId="1" xfId="0" applyNumberFormat="1" applyFont="1" applyFill="1" applyBorder="1" applyAlignment="1">
      <alignment horizontal="center" vertical="center" shrinkToFit="1"/>
    </xf>
    <xf numFmtId="166" fontId="15" fillId="0" borderId="5" xfId="25" applyNumberFormat="1" applyFont="1" applyFill="1" applyBorder="1" applyAlignment="1">
      <alignment horizontal="center" vertical="center" shrinkToFit="1"/>
      <protection/>
    </xf>
    <xf numFmtId="164" fontId="4" fillId="0" borderId="3" xfId="0" applyFont="1" applyFill="1" applyBorder="1" applyAlignment="1">
      <alignment horizontal="left" vertical="center" wrapText="1"/>
    </xf>
    <xf numFmtId="172" fontId="4" fillId="0" borderId="3" xfId="20" applyNumberFormat="1" applyFont="1" applyFill="1" applyBorder="1" applyAlignment="1" applyProtection="1">
      <alignment horizontal="center" vertical="center" wrapText="1"/>
      <protection/>
    </xf>
    <xf numFmtId="164" fontId="21" fillId="0" borderId="3" xfId="20" applyNumberFormat="1" applyFont="1" applyFill="1" applyBorder="1" applyAlignment="1" applyProtection="1">
      <alignment horizontal="center" vertical="center" wrapText="1"/>
      <protection/>
    </xf>
    <xf numFmtId="166" fontId="4" fillId="0" borderId="3" xfId="0" applyNumberFormat="1" applyFont="1" applyFill="1" applyBorder="1" applyAlignment="1">
      <alignment horizontal="right" vertical="center" shrinkToFit="1"/>
    </xf>
    <xf numFmtId="166" fontId="21" fillId="0" borderId="3" xfId="20" applyNumberFormat="1" applyFont="1" applyFill="1" applyBorder="1" applyAlignment="1" applyProtection="1">
      <alignment horizontal="center" vertical="center" shrinkToFit="1"/>
      <protection/>
    </xf>
    <xf numFmtId="166" fontId="4" fillId="0" borderId="3" xfId="0" applyNumberFormat="1" applyFont="1" applyFill="1" applyBorder="1" applyAlignment="1">
      <alignment horizontal="center" vertical="center" shrinkToFit="1"/>
    </xf>
    <xf numFmtId="164" fontId="19" fillId="2" borderId="1" xfId="0" applyFont="1" applyFill="1" applyBorder="1" applyAlignment="1">
      <alignment horizontal="center" vertical="center" wrapText="1"/>
    </xf>
    <xf numFmtId="164" fontId="4" fillId="2" borderId="4" xfId="0" applyFont="1" applyFill="1" applyBorder="1" applyAlignment="1">
      <alignment horizontal="center" vertical="center" wrapText="1"/>
    </xf>
    <xf numFmtId="164" fontId="21" fillId="2" borderId="1" xfId="20" applyNumberFormat="1" applyFont="1" applyFill="1" applyBorder="1" applyAlignment="1" applyProtection="1">
      <alignment horizontal="center" vertical="center" wrapText="1"/>
      <protection/>
    </xf>
    <xf numFmtId="166" fontId="4" fillId="2" borderId="1" xfId="0" applyNumberFormat="1" applyFont="1" applyFill="1" applyBorder="1" applyAlignment="1">
      <alignment horizontal="right" vertical="center" shrinkToFit="1"/>
    </xf>
    <xf numFmtId="166" fontId="21" fillId="2" borderId="1" xfId="20" applyNumberFormat="1" applyFont="1" applyFill="1" applyBorder="1" applyAlignment="1" applyProtection="1">
      <alignment horizontal="center" vertical="center" shrinkToFit="1"/>
      <protection/>
    </xf>
    <xf numFmtId="166" fontId="4" fillId="2" borderId="1" xfId="0" applyNumberFormat="1" applyFont="1" applyFill="1" applyBorder="1" applyAlignment="1">
      <alignment horizontal="center" vertical="center" shrinkToFit="1"/>
    </xf>
    <xf numFmtId="164" fontId="24" fillId="0" borderId="1" xfId="20" applyNumberFormat="1" applyFont="1" applyFill="1" applyBorder="1" applyAlignment="1" applyProtection="1">
      <alignment horizontal="center" vertical="center" wrapText="1"/>
      <protection/>
    </xf>
    <xf numFmtId="168" fontId="2" fillId="0" borderId="1" xfId="0" applyNumberFormat="1" applyFont="1" applyFill="1" applyBorder="1" applyAlignment="1">
      <alignment horizontal="right" vertical="center"/>
    </xf>
    <xf numFmtId="164" fontId="26" fillId="0" borderId="1" xfId="20" applyNumberFormat="1" applyFont="1" applyFill="1" applyBorder="1" applyAlignment="1" applyProtection="1">
      <alignment horizontal="center" vertical="center" wrapText="1"/>
      <protection/>
    </xf>
    <xf numFmtId="164" fontId="2" fillId="0" borderId="1" xfId="0" applyFont="1" applyFill="1" applyBorder="1" applyAlignment="1">
      <alignment horizontal="center" vertical="center" wrapText="1"/>
    </xf>
    <xf numFmtId="164" fontId="2" fillId="0" borderId="3" xfId="0" applyFont="1" applyFill="1" applyBorder="1" applyAlignment="1">
      <alignment horizontal="center" vertical="center"/>
    </xf>
    <xf numFmtId="164" fontId="27" fillId="0" borderId="1" xfId="0" applyFont="1" applyFill="1" applyBorder="1" applyAlignment="1">
      <alignment horizontal="left" vertical="center" wrapText="1"/>
    </xf>
    <xf numFmtId="164" fontId="21" fillId="0" borderId="1" xfId="20" applyNumberFormat="1" applyFont="1" applyFill="1" applyBorder="1" applyAlignment="1" applyProtection="1">
      <alignment horizontal="center" vertical="center" wrapText="1"/>
      <protection/>
    </xf>
    <xf numFmtId="164" fontId="4" fillId="3" borderId="0" xfId="0" applyFont="1" applyFill="1" applyAlignment="1">
      <alignment/>
    </xf>
    <xf numFmtId="164" fontId="4" fillId="0" borderId="1" xfId="0" applyFont="1" applyFill="1" applyBorder="1" applyAlignment="1">
      <alignment vertical="top" wrapText="1"/>
    </xf>
    <xf numFmtId="172" fontId="4" fillId="0" borderId="1" xfId="0" applyNumberFormat="1" applyFont="1" applyFill="1" applyBorder="1" applyAlignment="1">
      <alignment horizontal="left" vertical="center"/>
    </xf>
    <xf numFmtId="166" fontId="4" fillId="0" borderId="1" xfId="20" applyNumberFormat="1" applyFont="1" applyFill="1" applyBorder="1" applyAlignment="1" applyProtection="1">
      <alignment horizontal="left" vertical="center" wrapText="1"/>
      <protection/>
    </xf>
    <xf numFmtId="167" fontId="4" fillId="0" borderId="1" xfId="0" applyNumberFormat="1" applyFont="1" applyFill="1" applyBorder="1" applyAlignment="1">
      <alignment horizontal="right" vertical="center"/>
    </xf>
    <xf numFmtId="165" fontId="4" fillId="0" borderId="1" xfId="0" applyNumberFormat="1" applyFont="1" applyFill="1" applyBorder="1" applyAlignment="1">
      <alignment horizontal="right" vertical="center"/>
    </xf>
    <xf numFmtId="167" fontId="4" fillId="0" borderId="1" xfId="0" applyNumberFormat="1" applyFont="1" applyFill="1" applyBorder="1" applyAlignment="1">
      <alignment vertical="center" wrapText="1"/>
    </xf>
    <xf numFmtId="166" fontId="4" fillId="0" borderId="1" xfId="20" applyNumberFormat="1" applyFont="1" applyFill="1" applyBorder="1" applyAlignment="1" applyProtection="1">
      <alignment horizontal="center" vertical="center" wrapText="1"/>
      <protection/>
    </xf>
    <xf numFmtId="164" fontId="27" fillId="0" borderId="1" xfId="0" applyFont="1" applyFill="1" applyBorder="1" applyAlignment="1">
      <alignment horizontal="left" vertical="top" wrapText="1"/>
    </xf>
    <xf numFmtId="170" fontId="28" fillId="0" borderId="1" xfId="0" applyNumberFormat="1" applyFont="1" applyFill="1" applyBorder="1" applyAlignment="1">
      <alignment vertical="center" wrapText="1"/>
    </xf>
    <xf numFmtId="164" fontId="4" fillId="2" borderId="1" xfId="0" applyFont="1" applyFill="1" applyBorder="1" applyAlignment="1">
      <alignment horizontal="center" vertical="center" wrapText="1"/>
    </xf>
    <xf numFmtId="164" fontId="4" fillId="2" borderId="1" xfId="0" applyFont="1" applyFill="1" applyBorder="1" applyAlignment="1">
      <alignment horizontal="left" vertical="center" wrapText="1"/>
    </xf>
    <xf numFmtId="168" fontId="4" fillId="2" borderId="1" xfId="0" applyNumberFormat="1" applyFont="1" applyFill="1" applyBorder="1" applyAlignment="1">
      <alignment horizontal="right" vertical="center"/>
    </xf>
    <xf numFmtId="164" fontId="4" fillId="2" borderId="1" xfId="0" applyFont="1" applyFill="1" applyBorder="1" applyAlignment="1">
      <alignment horizontal="center" vertical="center"/>
    </xf>
    <xf numFmtId="164" fontId="4" fillId="2" borderId="1" xfId="0" applyFont="1" applyFill="1" applyBorder="1" applyAlignment="1">
      <alignment vertical="center"/>
    </xf>
    <xf numFmtId="164" fontId="4" fillId="0" borderId="0" xfId="0" applyFont="1" applyAlignment="1">
      <alignment vertical="top"/>
    </xf>
    <xf numFmtId="164" fontId="4" fillId="0" borderId="0" xfId="0" applyFont="1" applyAlignment="1">
      <alignment horizontal="left" vertical="top"/>
    </xf>
    <xf numFmtId="166" fontId="4" fillId="0" borderId="0" xfId="0" applyNumberFormat="1" applyFont="1" applyAlignment="1">
      <alignment vertical="top"/>
    </xf>
    <xf numFmtId="164" fontId="4" fillId="0" borderId="1" xfId="0" applyFont="1" applyFill="1" applyBorder="1" applyAlignment="1">
      <alignment horizontal="left" vertical="center" wrapText="1"/>
    </xf>
    <xf numFmtId="170" fontId="4" fillId="4" borderId="1" xfId="0" applyNumberFormat="1" applyFont="1" applyFill="1" applyBorder="1" applyAlignment="1">
      <alignment horizontal="right" vertical="center"/>
    </xf>
    <xf numFmtId="164" fontId="18" fillId="0" borderId="1" xfId="0" applyFont="1" applyFill="1" applyBorder="1" applyAlignment="1">
      <alignment horizontal="center" vertical="center" wrapText="1"/>
    </xf>
    <xf numFmtId="164" fontId="4" fillId="0" borderId="2" xfId="0" applyFont="1" applyFill="1" applyBorder="1" applyAlignment="1">
      <alignment horizontal="center" vertical="center" wrapText="1"/>
    </xf>
    <xf numFmtId="164" fontId="4" fillId="4" borderId="8" xfId="0" applyFont="1" applyFill="1" applyBorder="1" applyAlignment="1">
      <alignment horizontal="left" vertical="center" wrapText="1"/>
    </xf>
    <xf numFmtId="164" fontId="18" fillId="0" borderId="1" xfId="20" applyNumberFormat="1" applyFont="1" applyFill="1" applyBorder="1" applyAlignment="1" applyProtection="1">
      <alignment vertical="center" wrapText="1"/>
      <protection/>
    </xf>
    <xf numFmtId="164" fontId="4" fillId="0" borderId="3" xfId="0" applyFont="1" applyFill="1" applyBorder="1" applyAlignment="1">
      <alignment horizontal="center" vertical="center"/>
    </xf>
    <xf numFmtId="164" fontId="14" fillId="4" borderId="1" xfId="20" applyNumberFormat="1" applyFont="1" applyFill="1" applyBorder="1" applyAlignment="1" applyProtection="1">
      <alignment horizontal="center" vertical="center" wrapText="1"/>
      <protection/>
    </xf>
    <xf numFmtId="164" fontId="14" fillId="0" borderId="1" xfId="0" applyFont="1" applyBorder="1" applyAlignment="1">
      <alignment horizontal="center" vertical="center"/>
    </xf>
    <xf numFmtId="164" fontId="19" fillId="0" borderId="1" xfId="0" applyFont="1" applyBorder="1" applyAlignment="1">
      <alignment horizontal="center" vertical="center"/>
    </xf>
    <xf numFmtId="164" fontId="15" fillId="4" borderId="1" xfId="25" applyFont="1" applyFill="1" applyBorder="1" applyAlignment="1">
      <alignment horizontal="center" vertical="center" wrapText="1"/>
      <protection/>
    </xf>
    <xf numFmtId="164" fontId="4" fillId="0" borderId="1" xfId="0" applyNumberFormat="1" applyFont="1" applyBorder="1" applyAlignment="1">
      <alignment horizontal="left" vertical="center" wrapText="1"/>
    </xf>
    <xf numFmtId="164" fontId="4" fillId="4" borderId="1" xfId="20" applyNumberFormat="1" applyFont="1" applyFill="1" applyBorder="1" applyAlignment="1" applyProtection="1">
      <alignment horizontal="center" vertical="center" wrapText="1"/>
      <protection/>
    </xf>
    <xf numFmtId="170" fontId="4" fillId="0" borderId="1" xfId="0" applyNumberFormat="1" applyFont="1" applyBorder="1" applyAlignment="1">
      <alignment horizontal="right" vertical="center" wrapText="1"/>
    </xf>
    <xf numFmtId="170" fontId="4" fillId="0" borderId="5" xfId="0" applyNumberFormat="1" applyFont="1" applyFill="1" applyBorder="1" applyAlignment="1">
      <alignment horizontal="right" vertical="center"/>
    </xf>
    <xf numFmtId="164" fontId="4" fillId="0" borderId="1" xfId="0" applyFont="1" applyFill="1" applyBorder="1" applyAlignment="1">
      <alignment horizontal="center" vertical="center"/>
    </xf>
    <xf numFmtId="164" fontId="4" fillId="4" borderId="1" xfId="0" applyFont="1" applyFill="1" applyBorder="1" applyAlignment="1">
      <alignment horizontal="center" vertical="center" wrapText="1"/>
    </xf>
    <xf numFmtId="164" fontId="4" fillId="0" borderId="1" xfId="0" applyFont="1" applyFill="1" applyBorder="1" applyAlignment="1">
      <alignment vertical="center"/>
    </xf>
    <xf numFmtId="170" fontId="4" fillId="0" borderId="2" xfId="0" applyNumberFormat="1" applyFont="1" applyFill="1" applyBorder="1" applyAlignment="1">
      <alignment horizontal="right" vertical="center" wrapText="1"/>
    </xf>
    <xf numFmtId="164" fontId="4" fillId="5" borderId="1" xfId="0" applyNumberFormat="1" applyFont="1" applyFill="1" applyBorder="1" applyAlignment="1">
      <alignment horizontal="left" vertical="center" wrapText="1"/>
    </xf>
    <xf numFmtId="164" fontId="4" fillId="5" borderId="1" xfId="0" applyFont="1" applyFill="1" applyBorder="1" applyAlignment="1">
      <alignment horizontal="center" vertical="center" wrapText="1"/>
    </xf>
    <xf numFmtId="170" fontId="4" fillId="5" borderId="1" xfId="0" applyNumberFormat="1" applyFont="1" applyFill="1" applyBorder="1" applyAlignment="1">
      <alignment horizontal="right" vertical="center" wrapText="1"/>
    </xf>
    <xf numFmtId="164" fontId="4" fillId="5" borderId="1" xfId="0" applyFont="1" applyFill="1" applyBorder="1" applyAlignment="1">
      <alignment horizontal="center" vertical="center"/>
    </xf>
    <xf numFmtId="164" fontId="2" fillId="0" borderId="0" xfId="0" applyFont="1" applyFill="1" applyAlignment="1">
      <alignment/>
    </xf>
    <xf numFmtId="164" fontId="2" fillId="0" borderId="0" xfId="0" applyFont="1" applyAlignment="1">
      <alignment/>
    </xf>
    <xf numFmtId="164" fontId="4" fillId="2" borderId="3" xfId="0" applyFont="1" applyFill="1" applyBorder="1" applyAlignment="1">
      <alignment horizontal="center" vertical="center" wrapText="1"/>
    </xf>
    <xf numFmtId="164" fontId="4" fillId="2" borderId="3" xfId="20" applyNumberFormat="1" applyFont="1" applyFill="1" applyBorder="1" applyAlignment="1" applyProtection="1">
      <alignment horizontal="left" vertical="center" wrapText="1"/>
      <protection/>
    </xf>
    <xf numFmtId="164" fontId="4" fillId="2" borderId="3" xfId="20" applyNumberFormat="1" applyFont="1" applyFill="1" applyBorder="1" applyAlignment="1" applyProtection="1">
      <alignment vertical="center" wrapText="1"/>
      <protection/>
    </xf>
    <xf numFmtId="170" fontId="4" fillId="2" borderId="3" xfId="0" applyNumberFormat="1" applyFont="1" applyFill="1" applyBorder="1" applyAlignment="1">
      <alignment horizontal="right" vertical="center"/>
    </xf>
    <xf numFmtId="164" fontId="4" fillId="2" borderId="1" xfId="20" applyNumberFormat="1" applyFont="1" applyFill="1" applyBorder="1" applyAlignment="1" applyProtection="1">
      <alignment horizontal="center" vertical="center" wrapText="1"/>
      <protection/>
    </xf>
    <xf numFmtId="164" fontId="18" fillId="0" borderId="1" xfId="20" applyNumberFormat="1" applyFont="1" applyFill="1" applyBorder="1" applyAlignment="1" applyProtection="1">
      <alignment horizontal="left" vertical="center" wrapText="1"/>
      <protection/>
    </xf>
    <xf numFmtId="164" fontId="12" fillId="0" borderId="3" xfId="0" applyFont="1" applyFill="1" applyBorder="1" applyAlignment="1">
      <alignment horizontal="center" vertical="center"/>
    </xf>
    <xf numFmtId="167" fontId="12" fillId="0" borderId="1" xfId="0" applyNumberFormat="1" applyFont="1" applyFill="1" applyBorder="1" applyAlignment="1">
      <alignment horizontal="right" vertical="center"/>
    </xf>
    <xf numFmtId="164" fontId="4" fillId="0" borderId="1" xfId="0" applyFont="1" applyBorder="1" applyAlignment="1">
      <alignment vertical="center" wrapText="1"/>
    </xf>
    <xf numFmtId="164" fontId="12" fillId="0" borderId="1" xfId="20" applyNumberFormat="1" applyFont="1" applyFill="1" applyBorder="1" applyAlignment="1" applyProtection="1">
      <alignment horizontal="center" vertical="center" wrapText="1"/>
      <protection/>
    </xf>
    <xf numFmtId="168" fontId="12" fillId="0" borderId="1" xfId="0" applyNumberFormat="1" applyFont="1" applyBorder="1" applyAlignment="1">
      <alignment horizontal="right" vertical="center"/>
    </xf>
    <xf numFmtId="164" fontId="24" fillId="0" borderId="1" xfId="0" applyFont="1" applyFill="1" applyBorder="1" applyAlignment="1">
      <alignment horizontal="left" vertical="center" wrapText="1"/>
    </xf>
    <xf numFmtId="168" fontId="24" fillId="0" borderId="1" xfId="0" applyNumberFormat="1" applyFont="1" applyFill="1" applyBorder="1" applyAlignment="1">
      <alignment horizontal="right" vertical="center"/>
    </xf>
    <xf numFmtId="164" fontId="24" fillId="0" borderId="1" xfId="0" applyFont="1" applyFill="1" applyBorder="1" applyAlignment="1">
      <alignment horizontal="center" vertical="center"/>
    </xf>
    <xf numFmtId="164" fontId="18" fillId="0" borderId="1" xfId="0" applyFont="1" applyFill="1" applyBorder="1" applyAlignment="1">
      <alignment horizontal="left" vertical="center" wrapText="1"/>
    </xf>
    <xf numFmtId="164" fontId="26" fillId="0" borderId="2" xfId="20" applyNumberFormat="1" applyFont="1" applyFill="1" applyBorder="1" applyAlignment="1" applyProtection="1">
      <alignment horizontal="center" vertical="center" wrapText="1"/>
      <protection/>
    </xf>
    <xf numFmtId="168" fontId="4" fillId="0" borderId="2" xfId="0" applyNumberFormat="1" applyFont="1" applyBorder="1" applyAlignment="1">
      <alignment horizontal="right" vertical="center"/>
    </xf>
    <xf numFmtId="164" fontId="13" fillId="0" borderId="1" xfId="0" applyFont="1" applyBorder="1" applyAlignment="1">
      <alignment horizontal="center" vertical="center"/>
    </xf>
    <xf numFmtId="164" fontId="4" fillId="0" borderId="1" xfId="0" applyFont="1" applyBorder="1" applyAlignment="1">
      <alignment vertical="center"/>
    </xf>
    <xf numFmtId="164" fontId="2" fillId="2" borderId="1" xfId="0" applyFont="1" applyFill="1" applyBorder="1" applyAlignment="1">
      <alignment horizontal="left" vertical="center" wrapText="1"/>
    </xf>
    <xf numFmtId="164" fontId="2" fillId="2" borderId="2" xfId="0" applyFont="1" applyFill="1" applyBorder="1" applyAlignment="1">
      <alignment horizontal="left" vertical="center" wrapText="1"/>
    </xf>
    <xf numFmtId="168" fontId="2" fillId="2" borderId="2" xfId="0" applyNumberFormat="1" applyFont="1" applyFill="1" applyBorder="1" applyAlignment="1">
      <alignment horizontal="right" vertical="center"/>
    </xf>
    <xf numFmtId="164" fontId="18" fillId="0" borderId="0" xfId="0" applyFont="1" applyAlignment="1">
      <alignment/>
    </xf>
    <xf numFmtId="164" fontId="18" fillId="0" borderId="0" xfId="0" applyFont="1" applyAlignment="1">
      <alignment horizontal="left" vertical="center" wrapText="1"/>
    </xf>
    <xf numFmtId="164" fontId="30" fillId="0" borderId="0" xfId="0" applyFont="1" applyAlignment="1">
      <alignment/>
    </xf>
    <xf numFmtId="166" fontId="18" fillId="0" borderId="0" xfId="0" applyNumberFormat="1" applyFont="1" applyAlignment="1">
      <alignment/>
    </xf>
    <xf numFmtId="174" fontId="18" fillId="0" borderId="0" xfId="0" applyNumberFormat="1" applyFont="1" applyAlignment="1">
      <alignment/>
    </xf>
    <xf numFmtId="166" fontId="18" fillId="0" borderId="0" xfId="0" applyNumberFormat="1" applyFont="1" applyAlignment="1">
      <alignment horizontal="center"/>
    </xf>
    <xf numFmtId="164" fontId="31" fillId="0" borderId="0" xfId="0" applyFont="1" applyBorder="1" applyAlignment="1">
      <alignment horizontal="center"/>
    </xf>
    <xf numFmtId="164" fontId="18" fillId="0" borderId="6" xfId="0" applyFont="1" applyBorder="1" applyAlignment="1">
      <alignment horizontal="center" vertical="center" wrapText="1"/>
    </xf>
    <xf numFmtId="164" fontId="30" fillId="0" borderId="1" xfId="0" applyFont="1" applyBorder="1" applyAlignment="1">
      <alignment horizontal="center" vertical="center"/>
    </xf>
    <xf numFmtId="164" fontId="18" fillId="0" borderId="1" xfId="0" applyFont="1" applyBorder="1" applyAlignment="1">
      <alignment horizontal="center" vertical="center"/>
    </xf>
    <xf numFmtId="174" fontId="18" fillId="0" borderId="1" xfId="0" applyNumberFormat="1" applyFont="1" applyBorder="1" applyAlignment="1">
      <alignment horizontal="center" vertical="center" wrapText="1"/>
    </xf>
    <xf numFmtId="164" fontId="30" fillId="0" borderId="1" xfId="25" applyFont="1" applyBorder="1" applyAlignment="1">
      <alignment horizontal="center" vertical="center" wrapText="1"/>
      <protection/>
    </xf>
    <xf numFmtId="164" fontId="14" fillId="0" borderId="0" xfId="0" applyFont="1" applyAlignment="1">
      <alignment/>
    </xf>
    <xf numFmtId="166" fontId="18" fillId="0" borderId="6" xfId="0" applyNumberFormat="1" applyFont="1" applyBorder="1" applyAlignment="1">
      <alignment horizontal="center" vertical="center" wrapText="1"/>
    </xf>
    <xf numFmtId="164" fontId="30" fillId="0" borderId="6" xfId="0" applyFont="1" applyBorder="1" applyAlignment="1">
      <alignment horizontal="center" vertical="center" wrapText="1"/>
    </xf>
    <xf numFmtId="164" fontId="4" fillId="0" borderId="4" xfId="0" applyFont="1" applyFill="1" applyBorder="1" applyAlignment="1">
      <alignment horizontal="left" vertical="center" wrapText="1"/>
    </xf>
    <xf numFmtId="164" fontId="4" fillId="0" borderId="1" xfId="22" applyNumberFormat="1" applyFont="1" applyFill="1" applyBorder="1" applyAlignment="1">
      <alignment horizontal="left" vertical="center" wrapText="1"/>
      <protection/>
    </xf>
    <xf numFmtId="164" fontId="18" fillId="0" borderId="5" xfId="0" applyFont="1" applyFill="1" applyBorder="1" applyAlignment="1">
      <alignment vertical="center" wrapText="1"/>
    </xf>
    <xf numFmtId="164" fontId="4" fillId="0" borderId="4" xfId="20" applyNumberFormat="1" applyFont="1" applyFill="1" applyBorder="1" applyAlignment="1" applyProtection="1">
      <alignment horizontal="center" vertical="center" wrapText="1"/>
      <protection/>
    </xf>
    <xf numFmtId="170" fontId="4" fillId="0" borderId="1" xfId="22" applyNumberFormat="1" applyFont="1" applyFill="1" applyBorder="1" applyAlignment="1">
      <alignment horizontal="right" vertical="center"/>
      <protection/>
    </xf>
    <xf numFmtId="167" fontId="18" fillId="0" borderId="1" xfId="0" applyNumberFormat="1" applyFont="1" applyFill="1" applyBorder="1" applyAlignment="1">
      <alignment horizontal="right" vertical="center"/>
    </xf>
    <xf numFmtId="167" fontId="18" fillId="0" borderId="1" xfId="15" applyNumberFormat="1" applyFont="1" applyFill="1" applyBorder="1" applyAlignment="1" applyProtection="1">
      <alignment horizontal="center" vertical="center"/>
      <protection/>
    </xf>
    <xf numFmtId="174" fontId="18" fillId="0" borderId="5" xfId="15" applyNumberFormat="1" applyFont="1" applyFill="1" applyBorder="1" applyAlignment="1" applyProtection="1">
      <alignment horizontal="center" vertical="center"/>
      <protection/>
    </xf>
    <xf numFmtId="164" fontId="32" fillId="0" borderId="1" xfId="20" applyNumberFormat="1" applyFont="1" applyFill="1" applyBorder="1" applyAlignment="1" applyProtection="1">
      <alignment horizontal="center" vertical="center" wrapText="1"/>
      <protection/>
    </xf>
    <xf numFmtId="164" fontId="4" fillId="0" borderId="0" xfId="0" applyFont="1" applyFill="1" applyAlignment="1">
      <alignment vertical="center"/>
    </xf>
    <xf numFmtId="164" fontId="18" fillId="0" borderId="4" xfId="0" applyFont="1" applyFill="1" applyBorder="1" applyAlignment="1">
      <alignment horizontal="center" vertical="center" wrapText="1"/>
    </xf>
    <xf numFmtId="164" fontId="4" fillId="0" borderId="4" xfId="0" applyFont="1" applyFill="1" applyBorder="1" applyAlignment="1">
      <alignment horizontal="center" vertical="center" wrapText="1"/>
    </xf>
    <xf numFmtId="164" fontId="4" fillId="0" borderId="5" xfId="0" applyFont="1" applyFill="1" applyBorder="1" applyAlignment="1">
      <alignment vertical="center" wrapText="1"/>
    </xf>
    <xf numFmtId="164" fontId="4" fillId="0" borderId="5" xfId="0" applyFont="1" applyFill="1" applyBorder="1" applyAlignment="1">
      <alignment vertical="center"/>
    </xf>
    <xf numFmtId="172" fontId="4" fillId="0" borderId="5" xfId="0" applyNumberFormat="1" applyFont="1" applyFill="1" applyBorder="1" applyAlignment="1">
      <alignment horizontal="left" vertical="center" wrapText="1"/>
    </xf>
    <xf numFmtId="164" fontId="4" fillId="0" borderId="9" xfId="20" applyNumberFormat="1" applyFont="1" applyFill="1" applyBorder="1" applyAlignment="1" applyProtection="1">
      <alignment horizontal="center" vertical="center" wrapText="1"/>
      <protection/>
    </xf>
    <xf numFmtId="164" fontId="18" fillId="0" borderId="10" xfId="20" applyNumberFormat="1" applyFont="1" applyFill="1" applyBorder="1" applyAlignment="1" applyProtection="1">
      <alignment vertical="center" wrapText="1"/>
      <protection/>
    </xf>
    <xf numFmtId="164" fontId="27" fillId="0" borderId="0" xfId="0" applyFont="1" applyFill="1" applyAlignment="1">
      <alignment vertical="center"/>
    </xf>
    <xf numFmtId="164" fontId="4" fillId="0" borderId="9" xfId="0" applyFont="1" applyFill="1" applyBorder="1" applyAlignment="1">
      <alignment horizontal="left" vertical="center" wrapText="1"/>
    </xf>
    <xf numFmtId="164" fontId="4" fillId="0" borderId="10" xfId="20" applyNumberFormat="1" applyFont="1" applyFill="1" applyBorder="1" applyAlignment="1" applyProtection="1">
      <alignment vertical="center" wrapText="1"/>
      <protection/>
    </xf>
    <xf numFmtId="174" fontId="4" fillId="0" borderId="1" xfId="0" applyNumberFormat="1" applyFont="1" applyFill="1" applyBorder="1" applyAlignment="1">
      <alignment horizontal="center" vertical="center" wrapText="1"/>
    </xf>
    <xf numFmtId="164" fontId="18" fillId="2" borderId="1" xfId="0" applyFont="1" applyFill="1" applyBorder="1" applyAlignment="1">
      <alignment horizontal="center" vertical="center" wrapText="1"/>
    </xf>
    <xf numFmtId="164" fontId="18" fillId="2" borderId="7" xfId="0" applyFont="1" applyFill="1" applyBorder="1" applyAlignment="1">
      <alignment vertical="center" wrapText="1"/>
    </xf>
    <xf numFmtId="164" fontId="32" fillId="2" borderId="1" xfId="20" applyNumberFormat="1" applyFont="1" applyFill="1" applyBorder="1" applyAlignment="1" applyProtection="1">
      <alignment vertical="center" wrapText="1"/>
      <protection/>
    </xf>
    <xf numFmtId="164" fontId="23" fillId="2" borderId="1" xfId="20" applyNumberFormat="1" applyFont="1" applyFill="1" applyBorder="1" applyAlignment="1" applyProtection="1">
      <alignment horizontal="center" vertical="center" wrapText="1"/>
      <protection/>
    </xf>
    <xf numFmtId="167" fontId="18" fillId="2" borderId="11" xfId="0" applyNumberFormat="1" applyFont="1" applyFill="1" applyBorder="1" applyAlignment="1">
      <alignment horizontal="right" vertical="center"/>
    </xf>
    <xf numFmtId="167" fontId="18" fillId="2" borderId="1" xfId="0" applyNumberFormat="1" applyFont="1" applyFill="1" applyBorder="1" applyAlignment="1">
      <alignment horizontal="right" vertical="center"/>
    </xf>
    <xf numFmtId="167" fontId="18" fillId="2" borderId="12" xfId="0" applyNumberFormat="1" applyFont="1" applyFill="1" applyBorder="1" applyAlignment="1">
      <alignment horizontal="right" vertical="center"/>
    </xf>
    <xf numFmtId="174" fontId="18" fillId="2" borderId="12" xfId="0" applyNumberFormat="1" applyFont="1" applyFill="1" applyBorder="1" applyAlignment="1">
      <alignment horizontal="right" vertical="center"/>
    </xf>
    <xf numFmtId="164" fontId="32" fillId="2" borderId="1" xfId="20" applyNumberFormat="1" applyFont="1" applyFill="1" applyBorder="1" applyAlignment="1" applyProtection="1">
      <alignment horizontal="left" vertical="center" wrapText="1"/>
      <protection/>
    </xf>
    <xf numFmtId="164" fontId="32" fillId="2" borderId="1" xfId="20" applyNumberFormat="1" applyFont="1" applyFill="1" applyBorder="1" applyAlignment="1" applyProtection="1">
      <alignment horizontal="center" vertical="center" wrapText="1"/>
      <protection/>
    </xf>
    <xf numFmtId="164" fontId="18" fillId="2" borderId="1" xfId="0" applyFont="1" applyFill="1" applyBorder="1" applyAlignment="1">
      <alignment horizontal="center" vertical="center"/>
    </xf>
    <xf numFmtId="164" fontId="18" fillId="2" borderId="1" xfId="0" applyFont="1" applyFill="1" applyBorder="1" applyAlignment="1">
      <alignment vertical="center"/>
    </xf>
    <xf numFmtId="167" fontId="18" fillId="0" borderId="2" xfId="0" applyNumberFormat="1" applyFont="1" applyFill="1" applyBorder="1" applyAlignment="1">
      <alignment horizontal="right" vertical="center"/>
    </xf>
    <xf numFmtId="167" fontId="18" fillId="0" borderId="3" xfId="0" applyNumberFormat="1" applyFont="1" applyFill="1" applyBorder="1" applyAlignment="1">
      <alignment horizontal="right" vertical="center"/>
    </xf>
    <xf numFmtId="167" fontId="18" fillId="0" borderId="12" xfId="0" applyNumberFormat="1" applyFont="1" applyFill="1" applyBorder="1" applyAlignment="1">
      <alignment horizontal="right" vertical="center"/>
    </xf>
    <xf numFmtId="167" fontId="18" fillId="0" borderId="7" xfId="0" applyNumberFormat="1" applyFont="1" applyFill="1" applyBorder="1" applyAlignment="1">
      <alignment horizontal="right" vertical="center"/>
    </xf>
    <xf numFmtId="164" fontId="18" fillId="0" borderId="5" xfId="20" applyNumberFormat="1" applyFont="1" applyFill="1" applyBorder="1" applyAlignment="1" applyProtection="1">
      <alignment vertical="center" wrapText="1"/>
      <protection/>
    </xf>
    <xf numFmtId="174" fontId="4" fillId="0" borderId="1" xfId="0" applyNumberFormat="1" applyFont="1" applyFill="1" applyBorder="1" applyAlignment="1">
      <alignment horizontal="right" vertical="center"/>
    </xf>
    <xf numFmtId="164" fontId="32" fillId="0" borderId="1" xfId="20" applyNumberFormat="1" applyFont="1" applyFill="1" applyBorder="1" applyAlignment="1" applyProtection="1">
      <alignment horizontal="left" vertical="center" wrapText="1"/>
      <protection/>
    </xf>
    <xf numFmtId="164" fontId="18" fillId="0" borderId="1" xfId="0" applyFont="1" applyFill="1" applyBorder="1" applyAlignment="1">
      <alignment vertical="center"/>
    </xf>
    <xf numFmtId="164" fontId="4" fillId="0" borderId="5" xfId="20" applyNumberFormat="1" applyFont="1" applyFill="1" applyBorder="1" applyAlignment="1" applyProtection="1">
      <alignment vertical="center" wrapText="1"/>
      <protection/>
    </xf>
    <xf numFmtId="164" fontId="18" fillId="0" borderId="5" xfId="0" applyFont="1" applyFill="1" applyBorder="1" applyAlignment="1">
      <alignment horizontal="left" vertical="center" wrapText="1"/>
    </xf>
    <xf numFmtId="164" fontId="4" fillId="0" borderId="13" xfId="0" applyFont="1" applyFill="1" applyBorder="1" applyAlignment="1">
      <alignment horizontal="center" vertical="center" wrapText="1"/>
    </xf>
    <xf numFmtId="164" fontId="4" fillId="0" borderId="5" xfId="0" applyFont="1" applyFill="1" applyBorder="1" applyAlignment="1">
      <alignment horizontal="left" vertical="center" wrapText="1"/>
    </xf>
    <xf numFmtId="164" fontId="18" fillId="0" borderId="5" xfId="20" applyNumberFormat="1" applyFont="1" applyFill="1" applyBorder="1" applyAlignment="1" applyProtection="1">
      <alignment horizontal="left" vertical="center" wrapText="1"/>
      <protection/>
    </xf>
    <xf numFmtId="170" fontId="4" fillId="0" borderId="1" xfId="0" applyNumberFormat="1" applyFont="1" applyFill="1" applyBorder="1" applyAlignment="1">
      <alignment horizontal="center" vertical="center" wrapText="1"/>
    </xf>
    <xf numFmtId="164" fontId="18" fillId="0" borderId="2" xfId="0" applyFont="1" applyFill="1" applyBorder="1" applyAlignment="1">
      <alignment horizontal="left" vertical="center" wrapText="1"/>
    </xf>
    <xf numFmtId="164" fontId="18" fillId="0" borderId="2" xfId="0" applyFont="1" applyFill="1" applyBorder="1" applyAlignment="1">
      <alignment horizontal="left" vertical="center"/>
    </xf>
    <xf numFmtId="164" fontId="4" fillId="0" borderId="14" xfId="0" applyFont="1" applyFill="1" applyBorder="1" applyAlignment="1">
      <alignment horizontal="center" vertical="center"/>
    </xf>
    <xf numFmtId="164" fontId="18" fillId="0" borderId="3" xfId="0" applyFont="1" applyFill="1" applyBorder="1" applyAlignment="1">
      <alignment horizontal="center" vertical="center" wrapText="1"/>
    </xf>
    <xf numFmtId="164" fontId="18" fillId="0" borderId="1" xfId="25" applyFont="1" applyFill="1" applyBorder="1" applyAlignment="1">
      <alignment horizontal="center" vertical="center" wrapText="1"/>
      <protection/>
    </xf>
    <xf numFmtId="164" fontId="4" fillId="2" borderId="0" xfId="0" applyFont="1" applyFill="1" applyBorder="1" applyAlignment="1">
      <alignment horizontal="left" vertical="center" wrapText="1"/>
    </xf>
    <xf numFmtId="164" fontId="4" fillId="2" borderId="1" xfId="22" applyNumberFormat="1" applyFont="1" applyFill="1" applyBorder="1" applyAlignment="1">
      <alignment horizontal="left" vertical="center" wrapText="1"/>
      <protection/>
    </xf>
    <xf numFmtId="164" fontId="18" fillId="2" borderId="2" xfId="0" applyFont="1" applyFill="1" applyBorder="1" applyAlignment="1">
      <alignment horizontal="left" vertical="center"/>
    </xf>
    <xf numFmtId="164" fontId="4" fillId="2" borderId="4" xfId="20" applyNumberFormat="1" applyFont="1" applyFill="1" applyBorder="1" applyAlignment="1" applyProtection="1">
      <alignment horizontal="center" vertical="center" wrapText="1"/>
      <protection/>
    </xf>
    <xf numFmtId="170" fontId="4" fillId="2" borderId="1" xfId="22" applyNumberFormat="1" applyFont="1" applyFill="1" applyBorder="1" applyAlignment="1">
      <alignment horizontal="right" vertical="center"/>
      <protection/>
    </xf>
    <xf numFmtId="174" fontId="4" fillId="2" borderId="1" xfId="0" applyNumberFormat="1" applyFont="1" applyFill="1" applyBorder="1" applyAlignment="1">
      <alignment horizontal="right" vertical="center"/>
    </xf>
    <xf numFmtId="164" fontId="21" fillId="2" borderId="1" xfId="20" applyNumberFormat="1" applyFont="1" applyFill="1" applyBorder="1" applyAlignment="1" applyProtection="1">
      <alignment horizontal="center" vertical="center" wrapText="1"/>
      <protection/>
    </xf>
    <xf numFmtId="164" fontId="18" fillId="2" borderId="1" xfId="20" applyNumberFormat="1" applyFont="1" applyFill="1" applyBorder="1" applyAlignment="1" applyProtection="1">
      <alignment horizontal="center" vertical="center" wrapText="1"/>
      <protection/>
    </xf>
    <xf numFmtId="164" fontId="4" fillId="0" borderId="1" xfId="23" applyFont="1" applyFill="1" applyBorder="1" applyAlignment="1">
      <alignment horizontal="left" vertical="center" wrapText="1"/>
      <protection/>
    </xf>
    <xf numFmtId="164" fontId="4" fillId="0" borderId="1" xfId="23" applyFont="1" applyFill="1" applyBorder="1" applyAlignment="1">
      <alignment horizontal="center" vertical="center" wrapText="1"/>
      <protection/>
    </xf>
    <xf numFmtId="164" fontId="4" fillId="0" borderId="1" xfId="27" applyNumberFormat="1" applyFont="1" applyFill="1" applyBorder="1" applyAlignment="1" applyProtection="1">
      <alignment horizontal="center" vertical="center" wrapText="1"/>
      <protection/>
    </xf>
    <xf numFmtId="170" fontId="4" fillId="0" borderId="1" xfId="23" applyNumberFormat="1" applyFont="1" applyFill="1" applyBorder="1" applyAlignment="1">
      <alignment horizontal="right" vertical="center"/>
      <protection/>
    </xf>
    <xf numFmtId="167" fontId="18" fillId="0" borderId="1" xfId="23" applyNumberFormat="1" applyFont="1" applyFill="1" applyBorder="1" applyAlignment="1">
      <alignment horizontal="right" vertical="center"/>
      <protection/>
    </xf>
    <xf numFmtId="164" fontId="32" fillId="0" borderId="1" xfId="27" applyNumberFormat="1" applyFont="1" applyFill="1" applyBorder="1" applyAlignment="1" applyProtection="1">
      <alignment horizontal="left" vertical="center" wrapText="1"/>
      <protection/>
    </xf>
    <xf numFmtId="164" fontId="18" fillId="0" borderId="1" xfId="27" applyNumberFormat="1" applyFont="1" applyFill="1" applyBorder="1" applyAlignment="1" applyProtection="1">
      <alignment horizontal="center" vertical="center" wrapText="1"/>
      <protection/>
    </xf>
    <xf numFmtId="164" fontId="18" fillId="0" borderId="1" xfId="23" applyFont="1" applyFill="1" applyBorder="1" applyAlignment="1">
      <alignment horizontal="center" vertical="center"/>
      <protection/>
    </xf>
    <xf numFmtId="164" fontId="4" fillId="0" borderId="1" xfId="23" applyFont="1" applyFill="1" applyBorder="1" applyAlignment="1">
      <alignment horizontal="center" vertical="center"/>
      <protection/>
    </xf>
    <xf numFmtId="164" fontId="18" fillId="0" borderId="1" xfId="23" applyFont="1" applyFill="1" applyBorder="1" applyAlignment="1">
      <alignment horizontal="left" vertical="center" wrapText="1"/>
      <protection/>
    </xf>
    <xf numFmtId="167" fontId="18" fillId="0" borderId="1" xfId="26" applyNumberFormat="1" applyFont="1" applyFill="1" applyBorder="1" applyAlignment="1" applyProtection="1">
      <alignment horizontal="center" vertical="center"/>
      <protection/>
    </xf>
    <xf numFmtId="167" fontId="4" fillId="0" borderId="1" xfId="23" applyNumberFormat="1" applyFont="1" applyFill="1" applyBorder="1" applyAlignment="1">
      <alignment horizontal="right" vertical="center"/>
      <protection/>
    </xf>
    <xf numFmtId="164" fontId="23" fillId="0" borderId="1" xfId="27" applyNumberFormat="1" applyFont="1" applyFill="1" applyBorder="1" applyAlignment="1" applyProtection="1">
      <alignment horizontal="left" vertical="center" wrapText="1"/>
      <protection/>
    </xf>
    <xf numFmtId="164" fontId="4" fillId="2" borderId="4" xfId="0" applyFont="1" applyFill="1" applyBorder="1" applyAlignment="1">
      <alignment horizontal="left" vertical="center" wrapText="1"/>
    </xf>
    <xf numFmtId="175" fontId="4" fillId="2" borderId="7" xfId="0" applyNumberFormat="1" applyFont="1" applyFill="1" applyBorder="1" applyAlignment="1">
      <alignment horizontal="right" vertical="center"/>
    </xf>
    <xf numFmtId="164" fontId="4" fillId="0" borderId="1" xfId="0" applyFont="1" applyFill="1" applyBorder="1" applyAlignment="1">
      <alignment horizontal="justify" vertical="top" wrapText="1"/>
    </xf>
    <xf numFmtId="174" fontId="4" fillId="0" borderId="1" xfId="0" applyNumberFormat="1" applyFont="1" applyFill="1" applyBorder="1" applyAlignment="1">
      <alignment vertical="center"/>
    </xf>
    <xf numFmtId="164" fontId="4" fillId="0" borderId="0" xfId="0" applyFont="1" applyFill="1" applyBorder="1" applyAlignment="1">
      <alignment horizontal="justify" vertical="top" wrapText="1"/>
    </xf>
    <xf numFmtId="164" fontId="18" fillId="0" borderId="1" xfId="0" applyFont="1" applyFill="1" applyBorder="1" applyAlignment="1">
      <alignment horizontal="left" vertical="center"/>
    </xf>
    <xf numFmtId="164" fontId="4" fillId="0" borderId="3" xfId="22" applyNumberFormat="1" applyFont="1" applyFill="1" applyBorder="1" applyAlignment="1">
      <alignment horizontal="left" vertical="center" wrapText="1"/>
      <protection/>
    </xf>
    <xf numFmtId="170" fontId="4" fillId="0" borderId="3" xfId="22" applyNumberFormat="1" applyFont="1" applyFill="1" applyBorder="1" applyAlignment="1">
      <alignment horizontal="right" vertical="center"/>
      <protection/>
    </xf>
    <xf numFmtId="167" fontId="18" fillId="0" borderId="3" xfId="15" applyNumberFormat="1" applyFont="1" applyFill="1" applyBorder="1" applyAlignment="1" applyProtection="1">
      <alignment horizontal="center" vertical="center"/>
      <protection/>
    </xf>
    <xf numFmtId="164" fontId="4" fillId="0" borderId="2" xfId="0" applyFont="1" applyFill="1" applyBorder="1" applyAlignment="1">
      <alignment horizontal="left" vertical="center"/>
    </xf>
    <xf numFmtId="167" fontId="4" fillId="0" borderId="1" xfId="15" applyNumberFormat="1" applyFont="1" applyFill="1" applyBorder="1" applyAlignment="1" applyProtection="1">
      <alignment horizontal="center" vertical="center"/>
      <protection/>
    </xf>
    <xf numFmtId="164" fontId="4" fillId="0" borderId="6" xfId="22" applyNumberFormat="1" applyFont="1" applyFill="1" applyBorder="1" applyAlignment="1">
      <alignment horizontal="left" vertical="center" wrapText="1"/>
      <protection/>
    </xf>
    <xf numFmtId="164" fontId="18" fillId="0" borderId="12" xfId="0" applyFont="1" applyFill="1" applyBorder="1" applyAlignment="1">
      <alignment horizontal="left" vertical="center"/>
    </xf>
    <xf numFmtId="170" fontId="4" fillId="0" borderId="6" xfId="22" applyNumberFormat="1" applyFont="1" applyFill="1" applyBorder="1" applyAlignment="1">
      <alignment horizontal="right" vertical="center"/>
      <protection/>
    </xf>
    <xf numFmtId="167" fontId="18" fillId="0" borderId="6" xfId="15" applyNumberFormat="1" applyFont="1" applyFill="1" applyBorder="1" applyAlignment="1" applyProtection="1">
      <alignment horizontal="center" vertical="center"/>
      <protection/>
    </xf>
    <xf numFmtId="164" fontId="4" fillId="2" borderId="9" xfId="0" applyFont="1" applyFill="1" applyBorder="1" applyAlignment="1">
      <alignment horizontal="left" vertical="center" wrapText="1"/>
    </xf>
    <xf numFmtId="164" fontId="4" fillId="2" borderId="6" xfId="22" applyNumberFormat="1" applyFont="1" applyFill="1" applyBorder="1" applyAlignment="1">
      <alignment horizontal="left" vertical="center" wrapText="1"/>
      <protection/>
    </xf>
    <xf numFmtId="164" fontId="18" fillId="2" borderId="12" xfId="0" applyFont="1" applyFill="1" applyBorder="1" applyAlignment="1">
      <alignment horizontal="left" vertical="center"/>
    </xf>
    <xf numFmtId="164" fontId="4" fillId="2" borderId="6" xfId="20" applyNumberFormat="1" applyFont="1" applyFill="1" applyBorder="1" applyAlignment="1" applyProtection="1">
      <alignment horizontal="center" vertical="center" wrapText="1"/>
      <protection/>
    </xf>
    <xf numFmtId="164" fontId="4" fillId="2" borderId="1" xfId="0" applyFont="1" applyFill="1" applyBorder="1" applyAlignment="1">
      <alignment horizontal="justify" vertical="top" wrapText="1"/>
    </xf>
    <xf numFmtId="164" fontId="18" fillId="2" borderId="1" xfId="0" applyFont="1" applyFill="1" applyBorder="1" applyAlignment="1">
      <alignment horizontal="left" vertical="center"/>
    </xf>
    <xf numFmtId="175" fontId="4" fillId="2" borderId="1" xfId="0" applyNumberFormat="1" applyFont="1" applyFill="1" applyBorder="1" applyAlignment="1">
      <alignment horizontal="right" vertical="center"/>
    </xf>
    <xf numFmtId="164" fontId="4" fillId="0" borderId="0" xfId="0" applyFont="1" applyAlignment="1">
      <alignment/>
    </xf>
    <xf numFmtId="175" fontId="4" fillId="0" borderId="1" xfId="0" applyNumberFormat="1" applyFont="1" applyFill="1" applyBorder="1" applyAlignment="1">
      <alignment horizontal="right" vertical="center"/>
    </xf>
    <xf numFmtId="164" fontId="4" fillId="2" borderId="1" xfId="0" applyFont="1" applyFill="1" applyBorder="1" applyAlignment="1">
      <alignment horizontal="justify" vertical="center" wrapText="1"/>
    </xf>
    <xf numFmtId="167" fontId="18" fillId="2" borderId="1" xfId="15" applyNumberFormat="1" applyFont="1" applyFill="1" applyBorder="1" applyAlignment="1" applyProtection="1">
      <alignment horizontal="center" vertical="center"/>
      <protection/>
    </xf>
    <xf numFmtId="164" fontId="18" fillId="0" borderId="5" xfId="0" applyFont="1" applyFill="1" applyBorder="1" applyAlignment="1">
      <alignment horizontal="left" vertical="center"/>
    </xf>
    <xf numFmtId="164" fontId="4" fillId="0" borderId="14" xfId="0" applyFont="1" applyFill="1" applyBorder="1" applyAlignment="1">
      <alignment horizontal="left" vertical="center" wrapText="1"/>
    </xf>
    <xf numFmtId="164" fontId="4" fillId="0" borderId="14" xfId="20" applyNumberFormat="1" applyFont="1" applyFill="1" applyBorder="1" applyAlignment="1" applyProtection="1">
      <alignment horizontal="center" vertical="center" wrapText="1"/>
      <protection/>
    </xf>
    <xf numFmtId="164" fontId="18" fillId="0" borderId="4" xfId="0" applyFont="1" applyFill="1" applyBorder="1" applyAlignment="1">
      <alignment horizontal="left" vertical="center" wrapText="1"/>
    </xf>
    <xf numFmtId="170" fontId="4" fillId="0" borderId="0" xfId="0" applyNumberFormat="1" applyFont="1" applyAlignment="1">
      <alignment/>
    </xf>
    <xf numFmtId="164" fontId="18" fillId="0" borderId="4" xfId="20" applyNumberFormat="1" applyFont="1" applyFill="1" applyBorder="1" applyAlignment="1" applyProtection="1">
      <alignment horizontal="center" vertical="center" wrapText="1"/>
      <protection/>
    </xf>
    <xf numFmtId="168" fontId="4" fillId="2" borderId="5" xfId="0" applyNumberFormat="1" applyFont="1" applyFill="1" applyBorder="1" applyAlignment="1">
      <alignment horizontal="right" vertical="center"/>
    </xf>
    <xf numFmtId="168" fontId="4" fillId="2" borderId="1" xfId="0" applyNumberFormat="1" applyFont="1" applyFill="1" applyBorder="1" applyAlignment="1">
      <alignment horizontal="right" vertical="center"/>
    </xf>
    <xf numFmtId="164" fontId="4" fillId="0" borderId="1" xfId="0" applyFont="1" applyFill="1" applyBorder="1" applyAlignment="1">
      <alignment horizontal="left" vertical="top" wrapText="1"/>
    </xf>
    <xf numFmtId="164" fontId="4" fillId="2" borderId="3" xfId="22" applyNumberFormat="1" applyFont="1" applyFill="1" applyBorder="1" applyAlignment="1">
      <alignment horizontal="left" vertical="center" wrapText="1"/>
      <protection/>
    </xf>
    <xf numFmtId="164" fontId="4" fillId="2" borderId="14" xfId="20" applyNumberFormat="1" applyFont="1" applyFill="1" applyBorder="1" applyAlignment="1" applyProtection="1">
      <alignment horizontal="center" vertical="center" wrapText="1"/>
      <protection/>
    </xf>
    <xf numFmtId="170" fontId="4" fillId="2" borderId="3" xfId="22" applyNumberFormat="1" applyFont="1" applyFill="1" applyBorder="1" applyAlignment="1">
      <alignment horizontal="right" vertical="center"/>
      <protection/>
    </xf>
    <xf numFmtId="174" fontId="18" fillId="0" borderId="1" xfId="15" applyNumberFormat="1" applyFont="1" applyFill="1" applyBorder="1" applyAlignment="1" applyProtection="1">
      <alignment horizontal="center" vertical="center"/>
      <protection/>
    </xf>
    <xf numFmtId="168" fontId="4" fillId="0" borderId="5" xfId="0" applyNumberFormat="1" applyFont="1" applyFill="1" applyBorder="1" applyAlignment="1">
      <alignment horizontal="right" vertical="center"/>
    </xf>
    <xf numFmtId="164" fontId="18" fillId="0" borderId="1" xfId="0" applyFont="1" applyFill="1" applyBorder="1" applyAlignment="1">
      <alignment horizontal="center" vertical="center" wrapText="1"/>
    </xf>
    <xf numFmtId="164" fontId="4" fillId="0" borderId="1" xfId="22" applyNumberFormat="1" applyFont="1" applyFill="1" applyBorder="1" applyAlignment="1">
      <alignment horizontal="left" vertical="center" wrapText="1"/>
      <protection/>
    </xf>
    <xf numFmtId="164" fontId="30" fillId="0" borderId="2" xfId="0" applyFont="1" applyFill="1" applyBorder="1" applyAlignment="1">
      <alignment horizontal="left" vertical="center"/>
    </xf>
    <xf numFmtId="170" fontId="14" fillId="0" borderId="1" xfId="22" applyNumberFormat="1" applyFont="1" applyFill="1" applyBorder="1" applyAlignment="1">
      <alignment horizontal="right" vertical="center"/>
      <protection/>
    </xf>
    <xf numFmtId="168" fontId="14" fillId="0" borderId="5" xfId="0" applyNumberFormat="1" applyFont="1" applyFill="1" applyBorder="1" applyAlignment="1">
      <alignment horizontal="right" vertical="center"/>
    </xf>
    <xf numFmtId="168" fontId="14" fillId="0" borderId="1" xfId="0" applyNumberFormat="1" applyFont="1" applyFill="1" applyBorder="1" applyAlignment="1">
      <alignment horizontal="right" vertical="center"/>
    </xf>
    <xf numFmtId="167" fontId="30" fillId="0" borderId="1" xfId="15" applyNumberFormat="1" applyFont="1" applyFill="1" applyBorder="1" applyAlignment="1" applyProtection="1">
      <alignment horizontal="center" vertical="center"/>
      <protection/>
    </xf>
    <xf numFmtId="174" fontId="14" fillId="0" borderId="1" xfId="0" applyNumberFormat="1" applyFont="1" applyFill="1" applyBorder="1" applyAlignment="1">
      <alignment horizontal="right" vertical="center"/>
    </xf>
    <xf numFmtId="164" fontId="33" fillId="0" borderId="1" xfId="20" applyNumberFormat="1" applyFont="1" applyFill="1" applyBorder="1" applyAlignment="1" applyProtection="1">
      <alignment horizontal="center" vertical="center" wrapText="1"/>
      <protection/>
    </xf>
    <xf numFmtId="164" fontId="18" fillId="0" borderId="1" xfId="20" applyNumberFormat="1" applyFont="1" applyFill="1" applyBorder="1" applyAlignment="1" applyProtection="1">
      <alignment horizontal="center" vertical="center" wrapText="1"/>
      <protection/>
    </xf>
    <xf numFmtId="164" fontId="4" fillId="2" borderId="4" xfId="0" applyFont="1" applyFill="1" applyBorder="1" applyAlignment="1">
      <alignment horizontal="left" vertical="center" wrapText="1"/>
    </xf>
    <xf numFmtId="164" fontId="4" fillId="2" borderId="1" xfId="22" applyNumberFormat="1" applyFont="1" applyFill="1" applyBorder="1" applyAlignment="1">
      <alignment horizontal="left" vertical="center" wrapText="1"/>
      <protection/>
    </xf>
    <xf numFmtId="164" fontId="18" fillId="2" borderId="2" xfId="0" applyFont="1" applyFill="1" applyBorder="1" applyAlignment="1">
      <alignment horizontal="left" vertical="center"/>
    </xf>
    <xf numFmtId="164" fontId="4" fillId="2" borderId="4" xfId="20" applyNumberFormat="1" applyFont="1" applyFill="1" applyBorder="1" applyAlignment="1" applyProtection="1">
      <alignment horizontal="center" vertical="center" wrapText="1"/>
      <protection/>
    </xf>
    <xf numFmtId="170" fontId="4" fillId="2" borderId="1" xfId="22" applyNumberFormat="1" applyFont="1" applyFill="1" applyBorder="1" applyAlignment="1">
      <alignment horizontal="right" vertical="center"/>
      <protection/>
    </xf>
    <xf numFmtId="174" fontId="4" fillId="2" borderId="1" xfId="0" applyNumberFormat="1" applyFont="1" applyFill="1" applyBorder="1" applyAlignment="1">
      <alignment horizontal="right" vertical="center"/>
    </xf>
    <xf numFmtId="164" fontId="18" fillId="2" borderId="1" xfId="20" applyNumberFormat="1" applyFont="1" applyFill="1" applyBorder="1" applyAlignment="1" applyProtection="1">
      <alignment horizontal="center" vertical="center" wrapText="1"/>
      <protection/>
    </xf>
    <xf numFmtId="164" fontId="4" fillId="2" borderId="0" xfId="0" applyFont="1" applyFill="1" applyAlignment="1">
      <alignment/>
    </xf>
    <xf numFmtId="164" fontId="4" fillId="3" borderId="1" xfId="0" applyFont="1" applyFill="1" applyBorder="1" applyAlignment="1">
      <alignment horizontal="center" vertical="center" wrapText="1"/>
    </xf>
    <xf numFmtId="164" fontId="4" fillId="3" borderId="1" xfId="20" applyNumberFormat="1" applyFont="1" applyFill="1" applyBorder="1" applyAlignment="1" applyProtection="1">
      <alignment vertical="center" wrapText="1"/>
      <protection/>
    </xf>
    <xf numFmtId="164" fontId="32" fillId="3" borderId="1" xfId="20" applyNumberFormat="1" applyFont="1" applyFill="1" applyBorder="1" applyAlignment="1" applyProtection="1">
      <alignment vertical="center" wrapText="1"/>
      <protection/>
    </xf>
    <xf numFmtId="164" fontId="18" fillId="3" borderId="1" xfId="20" applyNumberFormat="1" applyFont="1" applyFill="1" applyBorder="1" applyAlignment="1" applyProtection="1">
      <alignment horizontal="center" vertical="center" wrapText="1"/>
      <protection/>
    </xf>
    <xf numFmtId="174" fontId="4" fillId="3" borderId="3" xfId="0" applyNumberFormat="1" applyFont="1" applyFill="1" applyBorder="1" applyAlignment="1">
      <alignment vertical="center"/>
    </xf>
    <xf numFmtId="164" fontId="32" fillId="3" borderId="1" xfId="20" applyNumberFormat="1" applyFont="1" applyFill="1" applyBorder="1" applyAlignment="1" applyProtection="1">
      <alignment horizontal="center" vertical="center" wrapText="1"/>
      <protection/>
    </xf>
    <xf numFmtId="164" fontId="18" fillId="3" borderId="1" xfId="0" applyFont="1" applyFill="1" applyBorder="1" applyAlignment="1">
      <alignment horizontal="center" vertical="center"/>
    </xf>
    <xf numFmtId="164" fontId="34" fillId="2" borderId="1" xfId="20" applyNumberFormat="1" applyFont="1" applyFill="1" applyBorder="1" applyAlignment="1" applyProtection="1">
      <alignment horizontal="center" vertical="center" wrapText="1"/>
      <protection/>
    </xf>
    <xf numFmtId="164" fontId="32" fillId="2" borderId="1" xfId="20" applyNumberFormat="1" applyFont="1" applyFill="1" applyBorder="1" applyAlignment="1" applyProtection="1">
      <alignment horizontal="center" vertical="center" wrapText="1"/>
      <protection/>
    </xf>
    <xf numFmtId="164" fontId="30" fillId="2" borderId="1" xfId="0" applyFont="1" applyFill="1" applyBorder="1" applyAlignment="1">
      <alignment horizontal="center" vertical="center"/>
    </xf>
    <xf numFmtId="164" fontId="14" fillId="0" borderId="0" xfId="0" applyFont="1" applyAlignment="1">
      <alignment horizontal="left" vertical="center"/>
    </xf>
    <xf numFmtId="164" fontId="14" fillId="0" borderId="0" xfId="0" applyFont="1" applyAlignment="1">
      <alignment vertical="center" wrapText="1"/>
    </xf>
    <xf numFmtId="164" fontId="14" fillId="0" borderId="0" xfId="0" applyFont="1" applyAlignment="1">
      <alignment vertical="center"/>
    </xf>
    <xf numFmtId="164" fontId="14" fillId="0" borderId="0" xfId="0" applyFont="1" applyAlignment="1">
      <alignment horizontal="center" vertical="center"/>
    </xf>
    <xf numFmtId="166" fontId="14" fillId="0" borderId="0" xfId="0" applyNumberFormat="1" applyFont="1" applyAlignment="1">
      <alignment horizontal="center" vertical="center"/>
    </xf>
    <xf numFmtId="174" fontId="14" fillId="0" borderId="0" xfId="0" applyNumberFormat="1" applyFont="1" applyAlignment="1">
      <alignment vertical="center"/>
    </xf>
    <xf numFmtId="166" fontId="14" fillId="0" borderId="0" xfId="0" applyNumberFormat="1" applyFont="1" applyAlignment="1">
      <alignment vertical="center"/>
    </xf>
    <xf numFmtId="164" fontId="30" fillId="0" borderId="0" xfId="25" applyFont="1" applyBorder="1" applyAlignment="1">
      <alignment horizontal="left" vertical="top" wrapText="1"/>
      <protection/>
    </xf>
    <xf numFmtId="164" fontId="14" fillId="0" borderId="0" xfId="25" applyFont="1" applyAlignment="1">
      <alignment vertical="center" wrapText="1"/>
      <protection/>
    </xf>
  </cellXfs>
  <cellStyles count="14">
    <cellStyle name="Normal" xfId="0"/>
    <cellStyle name="Comma" xfId="15"/>
    <cellStyle name="Comma [0]" xfId="16"/>
    <cellStyle name="Currency" xfId="17"/>
    <cellStyle name="Currency [0]" xfId="18"/>
    <cellStyle name="Percent" xfId="19"/>
    <cellStyle name="Hyperlink" xfId="20"/>
    <cellStyle name="一般 2" xfId="21"/>
    <cellStyle name="一般 3" xfId="22"/>
    <cellStyle name="一般 4" xfId="23"/>
    <cellStyle name="一般_102社會處(第2季)" xfId="24"/>
    <cellStyle name="一般_複本 102第一期鄉鎮考核空白表" xfId="25"/>
    <cellStyle name="千分位 2" xfId="26"/>
    <cellStyle name="超連結 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3"/>
  </sheetPr>
  <dimension ref="A1:A12"/>
  <sheetViews>
    <sheetView view="pageBreakPreview" zoomScale="85" zoomScaleSheetLayoutView="85" workbookViewId="0" topLeftCell="A1">
      <selection activeCell="C21" activeCellId="1" sqref="M6:M8 C21"/>
    </sheetView>
  </sheetViews>
  <sheetFormatPr defaultColWidth="8.00390625" defaultRowHeight="13.5"/>
  <cols>
    <col min="1" max="16384" width="8.75390625" style="1" customWidth="1"/>
  </cols>
  <sheetData>
    <row r="1" ht="16.5">
      <c r="A1" s="2" t="s">
        <v>0</v>
      </c>
    </row>
    <row r="2" ht="16.5">
      <c r="A2" s="1" t="s">
        <v>1</v>
      </c>
    </row>
    <row r="3" ht="16.5">
      <c r="A3" s="3" t="s">
        <v>2</v>
      </c>
    </row>
    <row r="4" ht="16.5">
      <c r="A4" s="1" t="s">
        <v>3</v>
      </c>
    </row>
    <row r="5" ht="16.5">
      <c r="A5" s="2" t="s">
        <v>4</v>
      </c>
    </row>
    <row r="6" ht="16.5">
      <c r="A6" s="1" t="s">
        <v>5</v>
      </c>
    </row>
    <row r="7" ht="16.5">
      <c r="A7" s="1" t="s">
        <v>6</v>
      </c>
    </row>
    <row r="8" ht="16.5">
      <c r="A8" s="1" t="s">
        <v>7</v>
      </c>
    </row>
    <row r="9" ht="16.5">
      <c r="A9" s="1" t="s">
        <v>8</v>
      </c>
    </row>
    <row r="10" s="4" customFormat="1" ht="16.5">
      <c r="A10" s="4" t="s">
        <v>9</v>
      </c>
    </row>
    <row r="11" ht="16.5">
      <c r="A11" s="1" t="s">
        <v>10</v>
      </c>
    </row>
    <row r="12" ht="16.5">
      <c r="A12" s="1" t="s">
        <v>11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N13"/>
  <sheetViews>
    <sheetView view="pageBreakPreview" zoomScale="85" zoomScaleSheetLayoutView="85" workbookViewId="0" topLeftCell="A4">
      <selection activeCell="A10" activeCellId="1" sqref="M6:M8 A10"/>
    </sheetView>
  </sheetViews>
  <sheetFormatPr defaultColWidth="8.00390625" defaultRowHeight="13.5"/>
  <cols>
    <col min="1" max="1" width="16.125" style="5" customWidth="1"/>
    <col min="2" max="2" width="24.375" style="6" customWidth="1"/>
    <col min="3" max="3" width="26.50390625" style="5" customWidth="1"/>
    <col min="4" max="4" width="11.00390625" style="5" customWidth="1"/>
    <col min="5" max="5" width="11.50390625" style="7" customWidth="1"/>
    <col min="6" max="6" width="8.625" style="5" customWidth="1"/>
    <col min="7" max="8" width="10.37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202</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ht="65.25" customHeight="1">
      <c r="A6" s="28" t="s">
        <v>203</v>
      </c>
      <c r="B6" s="215"/>
      <c r="C6" s="215"/>
      <c r="D6" s="154"/>
      <c r="E6" s="216"/>
      <c r="F6" s="216"/>
      <c r="G6" s="216"/>
      <c r="H6" s="216">
        <f aca="true" t="shared" si="0" ref="H6:H9">SUM(E6:G6)</f>
        <v>0</v>
      </c>
      <c r="I6" s="216"/>
      <c r="J6" s="154"/>
      <c r="K6" s="154"/>
      <c r="L6" s="217"/>
      <c r="M6" s="217"/>
      <c r="N6" s="217"/>
    </row>
    <row r="7" spans="1:14" ht="49.5">
      <c r="A7" s="28" t="s">
        <v>204</v>
      </c>
      <c r="B7" s="215"/>
      <c r="C7" s="215"/>
      <c r="D7" s="154"/>
      <c r="E7" s="216"/>
      <c r="F7" s="216"/>
      <c r="G7" s="216"/>
      <c r="H7" s="216">
        <f t="shared" si="0"/>
        <v>0</v>
      </c>
      <c r="I7" s="216"/>
      <c r="J7" s="154"/>
      <c r="K7" s="154"/>
      <c r="L7" s="217"/>
      <c r="M7" s="217"/>
      <c r="N7" s="217"/>
    </row>
    <row r="8" spans="1:14" s="57" customFormat="1" ht="57" customHeight="1">
      <c r="A8" s="28" t="s">
        <v>205</v>
      </c>
      <c r="B8" s="218"/>
      <c r="C8" s="215"/>
      <c r="D8" s="154"/>
      <c r="E8" s="216"/>
      <c r="F8" s="216"/>
      <c r="G8" s="216"/>
      <c r="H8" s="216">
        <f t="shared" si="0"/>
        <v>0</v>
      </c>
      <c r="I8" s="216"/>
      <c r="J8" s="154"/>
      <c r="K8" s="154"/>
      <c r="L8" s="217"/>
      <c r="M8" s="217"/>
      <c r="N8" s="217"/>
    </row>
    <row r="9" spans="1:14" s="57" customFormat="1" ht="72" customHeight="1">
      <c r="A9" s="28" t="s">
        <v>206</v>
      </c>
      <c r="B9" s="156"/>
      <c r="C9" s="156"/>
      <c r="D9" s="219"/>
      <c r="E9" s="220"/>
      <c r="F9" s="220"/>
      <c r="G9" s="220"/>
      <c r="H9" s="216">
        <f t="shared" si="0"/>
        <v>0</v>
      </c>
      <c r="I9" s="220"/>
      <c r="J9" s="156"/>
      <c r="K9" s="156"/>
      <c r="L9" s="221"/>
      <c r="M9" s="221"/>
      <c r="N9" s="222"/>
    </row>
    <row r="10" spans="1:14" ht="43.5" customHeight="1">
      <c r="A10" s="59" t="s">
        <v>29</v>
      </c>
      <c r="B10" s="223"/>
      <c r="C10" s="223"/>
      <c r="D10" s="224"/>
      <c r="E10" s="225">
        <f>SUM(E8:E9)</f>
        <v>0</v>
      </c>
      <c r="F10" s="225">
        <f>SUM(F8:F9)</f>
        <v>0</v>
      </c>
      <c r="G10" s="225">
        <f>SUM(G8:G9)</f>
        <v>0</v>
      </c>
      <c r="H10" s="225">
        <f>SUM(H8:H9)</f>
        <v>0</v>
      </c>
      <c r="I10" s="225">
        <f>SUM(I8:I9)</f>
        <v>0</v>
      </c>
      <c r="J10" s="223"/>
      <c r="K10" s="223"/>
      <c r="L10" s="96"/>
      <c r="M10" s="96"/>
      <c r="N10" s="97"/>
    </row>
    <row r="11" spans="1:14" ht="44.25" customHeight="1">
      <c r="A11" s="30" t="s">
        <v>42</v>
      </c>
      <c r="B11" s="31"/>
      <c r="C11" s="30" t="s">
        <v>43</v>
      </c>
      <c r="D11" s="30"/>
      <c r="E11" s="32"/>
      <c r="F11" s="30"/>
      <c r="G11" s="30"/>
      <c r="H11" s="30" t="s">
        <v>44</v>
      </c>
      <c r="I11" s="32"/>
      <c r="J11" s="32"/>
      <c r="K11" s="30"/>
      <c r="L11" s="30" t="s">
        <v>45</v>
      </c>
      <c r="M11" s="30"/>
      <c r="N11" s="33"/>
    </row>
    <row r="12" spans="1:12" s="35" customFormat="1" ht="21" customHeight="1">
      <c r="A12" s="34" t="s">
        <v>65</v>
      </c>
      <c r="B12" s="34"/>
      <c r="C12" s="34"/>
      <c r="D12" s="34"/>
      <c r="E12" s="34"/>
      <c r="F12" s="34"/>
      <c r="G12" s="34"/>
      <c r="H12" s="34"/>
      <c r="I12" s="34"/>
      <c r="J12" s="34"/>
      <c r="K12" s="34"/>
      <c r="L12" s="34"/>
    </row>
    <row r="13" spans="1:10" s="35" customFormat="1" ht="22.5" customHeight="1">
      <c r="A13" s="34" t="s">
        <v>47</v>
      </c>
      <c r="B13" s="34"/>
      <c r="C13" s="34"/>
      <c r="D13" s="34"/>
      <c r="E13" s="34"/>
      <c r="F13" s="34"/>
      <c r="G13" s="34"/>
      <c r="H13" s="34"/>
      <c r="I13" s="34"/>
      <c r="J13" s="34"/>
    </row>
    <row r="14" ht="37.5" customHeight="1"/>
    <row r="15" ht="43.5" customHeight="1"/>
    <row r="16" ht="42" customHeight="1"/>
    <row r="17" ht="42" customHeight="1"/>
    <row r="18" ht="45" customHeight="1"/>
    <row r="19" ht="55.5" customHeight="1"/>
    <row r="20" ht="43.5" customHeight="1"/>
    <row r="21" ht="54" customHeight="1"/>
    <row r="22" ht="42.75" customHeight="1"/>
    <row r="23" ht="16.5" customHeight="1" hidden="1"/>
    <row r="24" ht="43.5" customHeight="1"/>
    <row r="25" ht="33" customHeight="1"/>
    <row r="26" ht="37.5" customHeight="1"/>
    <row r="27" ht="24.75" customHeight="1"/>
    <row r="83" ht="19.5" customHeight="1"/>
    <row r="84" ht="19.5" customHeight="1"/>
    <row r="86" ht="19.5" customHeight="1"/>
    <row r="87" ht="19.5" customHeight="1"/>
    <row r="119" ht="24.75" customHeight="1"/>
    <row r="175"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2:L12"/>
    <mergeCell ref="A13:J13"/>
  </mergeCells>
  <printOptions horizontalCentered="1" verticalCentered="1"/>
  <pageMargins left="0.7479166666666667" right="0.5513888888888889" top="0.39375" bottom="0.19652777777777777" header="0.5118055555555555" footer="0.5118055555555555"/>
  <pageSetup horizontalDpi="300" verticalDpi="300" orientation="landscape" paperSize="8"/>
  <legacyDrawing r:id="rId2"/>
</worksheet>
</file>

<file path=xl/worksheets/sheet11.xml><?xml version="1.0" encoding="utf-8"?>
<worksheet xmlns="http://schemas.openxmlformats.org/spreadsheetml/2006/main" xmlns:r="http://schemas.openxmlformats.org/officeDocument/2006/relationships">
  <dimension ref="A1:O240"/>
  <sheetViews>
    <sheetView view="pageBreakPreview" zoomScale="85" zoomScaleSheetLayoutView="85" workbookViewId="0" topLeftCell="A121">
      <selection activeCell="A237" activeCellId="1" sqref="M6:M8 A237"/>
    </sheetView>
  </sheetViews>
  <sheetFormatPr defaultColWidth="8.00390625" defaultRowHeight="13.5"/>
  <cols>
    <col min="1" max="1" width="16.125" style="226" customWidth="1"/>
    <col min="2" max="2" width="25.50390625" style="227" customWidth="1"/>
    <col min="3" max="3" width="28.125" style="226" customWidth="1"/>
    <col min="4" max="4" width="12.375" style="228" customWidth="1"/>
    <col min="5" max="5" width="16.125" style="229" customWidth="1"/>
    <col min="6" max="6" width="11.875" style="226" customWidth="1"/>
    <col min="7" max="7" width="14.625" style="226" customWidth="1"/>
    <col min="8" max="8" width="16.125" style="228" customWidth="1"/>
    <col min="9" max="9" width="14.875" style="230" customWidth="1"/>
    <col min="10" max="10" width="10.875" style="231" customWidth="1"/>
    <col min="11" max="11" width="11.375" style="226" customWidth="1"/>
    <col min="12" max="12" width="16.00390625" style="226" customWidth="1"/>
    <col min="13" max="13" width="5.375" style="228" customWidth="1"/>
    <col min="14" max="14" width="6.625" style="228" customWidth="1"/>
    <col min="15" max="15" width="15.875" style="5" customWidth="1"/>
    <col min="16" max="16384" width="8.75390625" style="5" customWidth="1"/>
  </cols>
  <sheetData>
    <row r="1" spans="1:14" ht="21.75" customHeight="1">
      <c r="A1" s="232" t="s">
        <v>12</v>
      </c>
      <c r="B1" s="232"/>
      <c r="C1" s="232"/>
      <c r="D1" s="232"/>
      <c r="E1" s="232"/>
      <c r="F1" s="232"/>
      <c r="G1" s="232"/>
      <c r="H1" s="232"/>
      <c r="I1" s="232"/>
      <c r="J1" s="232"/>
      <c r="K1" s="232"/>
      <c r="L1" s="232"/>
      <c r="M1" s="232"/>
      <c r="N1" s="232"/>
    </row>
    <row r="2" spans="1:14" ht="18" customHeight="1">
      <c r="A2" s="9" t="s">
        <v>207</v>
      </c>
      <c r="B2" s="9"/>
      <c r="C2" s="9"/>
      <c r="D2" s="9"/>
      <c r="E2" s="9"/>
      <c r="F2" s="9"/>
      <c r="G2" s="9"/>
      <c r="H2" s="9"/>
      <c r="I2" s="9"/>
      <c r="J2" s="9"/>
      <c r="K2" s="9"/>
      <c r="L2" s="9"/>
      <c r="M2" s="9"/>
      <c r="N2" s="9"/>
    </row>
    <row r="3" spans="1:13" ht="16.5">
      <c r="A3" s="226" t="s">
        <v>208</v>
      </c>
      <c r="M3" s="228" t="s">
        <v>209</v>
      </c>
    </row>
    <row r="4" spans="1:14" s="238" customFormat="1" ht="30.75" customHeight="1">
      <c r="A4" s="24" t="s">
        <v>16</v>
      </c>
      <c r="B4" s="233" t="s">
        <v>17</v>
      </c>
      <c r="C4" s="24" t="s">
        <v>18</v>
      </c>
      <c r="D4" s="234" t="s">
        <v>19</v>
      </c>
      <c r="E4" s="235" t="s">
        <v>20</v>
      </c>
      <c r="F4" s="235"/>
      <c r="G4" s="235"/>
      <c r="H4" s="235"/>
      <c r="I4" s="236" t="s">
        <v>21</v>
      </c>
      <c r="J4" s="24" t="s">
        <v>22</v>
      </c>
      <c r="K4" s="130" t="s">
        <v>23</v>
      </c>
      <c r="L4" s="24" t="s">
        <v>24</v>
      </c>
      <c r="M4" s="237" t="s">
        <v>25</v>
      </c>
      <c r="N4" s="237"/>
    </row>
    <row r="5" spans="1:14" s="238" customFormat="1" ht="37.5" customHeight="1">
      <c r="A5" s="24"/>
      <c r="B5" s="233"/>
      <c r="C5" s="24"/>
      <c r="D5" s="234"/>
      <c r="E5" s="239" t="s">
        <v>26</v>
      </c>
      <c r="F5" s="233" t="s">
        <v>27</v>
      </c>
      <c r="G5" s="233" t="s">
        <v>28</v>
      </c>
      <c r="H5" s="240" t="s">
        <v>29</v>
      </c>
      <c r="I5" s="236"/>
      <c r="J5" s="24"/>
      <c r="K5" s="130"/>
      <c r="L5" s="24"/>
      <c r="M5" s="237" t="s">
        <v>30</v>
      </c>
      <c r="N5" s="237" t="s">
        <v>31</v>
      </c>
    </row>
    <row r="6" spans="1:14" s="250" customFormat="1" ht="60.75" customHeight="1">
      <c r="A6" s="241" t="s">
        <v>210</v>
      </c>
      <c r="B6" s="242" t="s">
        <v>211</v>
      </c>
      <c r="C6" s="243" t="s">
        <v>212</v>
      </c>
      <c r="D6" s="244" t="s">
        <v>213</v>
      </c>
      <c r="E6" s="245">
        <f>372+363</f>
        <v>735</v>
      </c>
      <c r="F6" s="246">
        <v>0</v>
      </c>
      <c r="G6" s="246">
        <v>0</v>
      </c>
      <c r="H6" s="247">
        <f aca="true" t="shared" si="0" ref="H6:H12">SUM(E6:G6)</f>
        <v>735</v>
      </c>
      <c r="I6" s="248">
        <f aca="true" t="shared" si="1" ref="I6:I12">E6</f>
        <v>735</v>
      </c>
      <c r="J6" s="249"/>
      <c r="K6" s="50" t="s">
        <v>60</v>
      </c>
      <c r="L6" s="56"/>
      <c r="M6" s="56"/>
      <c r="N6" s="194" t="s">
        <v>196</v>
      </c>
    </row>
    <row r="7" spans="1:14" s="250" customFormat="1" ht="60.75" customHeight="1">
      <c r="A7" s="251"/>
      <c r="B7" s="242" t="s">
        <v>214</v>
      </c>
      <c r="C7" s="243" t="s">
        <v>215</v>
      </c>
      <c r="D7" s="252" t="s">
        <v>216</v>
      </c>
      <c r="E7" s="245">
        <f>941879+1330123+1317436</f>
        <v>3589438</v>
      </c>
      <c r="F7" s="246">
        <v>0</v>
      </c>
      <c r="G7" s="246">
        <v>0</v>
      </c>
      <c r="H7" s="247">
        <f t="shared" si="0"/>
        <v>3589438</v>
      </c>
      <c r="I7" s="248">
        <f t="shared" si="1"/>
        <v>3589438</v>
      </c>
      <c r="J7" s="249"/>
      <c r="K7" s="50" t="s">
        <v>60</v>
      </c>
      <c r="L7" s="56"/>
      <c r="M7" s="56"/>
      <c r="N7" s="194" t="s">
        <v>196</v>
      </c>
    </row>
    <row r="8" spans="1:14" s="250" customFormat="1" ht="60.75" customHeight="1">
      <c r="A8" s="241"/>
      <c r="B8" s="242" t="s">
        <v>217</v>
      </c>
      <c r="C8" s="253" t="s">
        <v>218</v>
      </c>
      <c r="D8" s="244" t="s">
        <v>219</v>
      </c>
      <c r="E8" s="245">
        <v>2210</v>
      </c>
      <c r="F8" s="246">
        <v>0</v>
      </c>
      <c r="G8" s="246">
        <v>0</v>
      </c>
      <c r="H8" s="247">
        <f t="shared" si="0"/>
        <v>2210</v>
      </c>
      <c r="I8" s="248">
        <f t="shared" si="1"/>
        <v>2210</v>
      </c>
      <c r="J8" s="249"/>
      <c r="K8" s="50" t="s">
        <v>60</v>
      </c>
      <c r="L8" s="194"/>
      <c r="M8" s="194"/>
      <c r="N8" s="194" t="s">
        <v>196</v>
      </c>
    </row>
    <row r="9" spans="1:14" s="250" customFormat="1" ht="60.75" customHeight="1">
      <c r="A9" s="251"/>
      <c r="B9" s="242" t="s">
        <v>220</v>
      </c>
      <c r="C9" s="254" t="s">
        <v>221</v>
      </c>
      <c r="D9" s="252" t="s">
        <v>222</v>
      </c>
      <c r="E9" s="245">
        <f>96087+90890</f>
        <v>186977</v>
      </c>
      <c r="F9" s="246">
        <v>0</v>
      </c>
      <c r="G9" s="246">
        <v>0</v>
      </c>
      <c r="H9" s="247">
        <f t="shared" si="0"/>
        <v>186977</v>
      </c>
      <c r="I9" s="248">
        <f t="shared" si="1"/>
        <v>186977</v>
      </c>
      <c r="J9" s="249"/>
      <c r="K9" s="50" t="s">
        <v>60</v>
      </c>
      <c r="L9" s="86"/>
      <c r="M9" s="194"/>
      <c r="N9" s="194" t="s">
        <v>196</v>
      </c>
    </row>
    <row r="10" spans="1:14" s="250" customFormat="1" ht="60.75" customHeight="1">
      <c r="A10" s="241"/>
      <c r="B10" s="242" t="s">
        <v>223</v>
      </c>
      <c r="C10" s="255" t="s">
        <v>224</v>
      </c>
      <c r="D10" s="256" t="s">
        <v>225</v>
      </c>
      <c r="E10" s="245">
        <v>125937</v>
      </c>
      <c r="F10" s="246">
        <v>0</v>
      </c>
      <c r="G10" s="246">
        <v>0</v>
      </c>
      <c r="H10" s="247">
        <f t="shared" si="0"/>
        <v>125937</v>
      </c>
      <c r="I10" s="248">
        <f t="shared" si="1"/>
        <v>125937</v>
      </c>
      <c r="J10" s="249"/>
      <c r="K10" s="50" t="s">
        <v>60</v>
      </c>
      <c r="L10" s="194"/>
      <c r="M10" s="194"/>
      <c r="N10" s="194" t="s">
        <v>196</v>
      </c>
    </row>
    <row r="11" spans="1:14" s="258" customFormat="1" ht="60.75" customHeight="1">
      <c r="A11" s="251"/>
      <c r="B11" s="242" t="s">
        <v>226</v>
      </c>
      <c r="C11" s="257" t="s">
        <v>227</v>
      </c>
      <c r="D11" s="74" t="s">
        <v>225</v>
      </c>
      <c r="E11" s="245">
        <v>4858</v>
      </c>
      <c r="F11" s="246">
        <v>0</v>
      </c>
      <c r="G11" s="246">
        <v>0</v>
      </c>
      <c r="H11" s="247">
        <f t="shared" si="0"/>
        <v>4858</v>
      </c>
      <c r="I11" s="248">
        <f t="shared" si="1"/>
        <v>4858</v>
      </c>
      <c r="J11" s="249"/>
      <c r="K11" s="50" t="s">
        <v>60</v>
      </c>
      <c r="L11" s="56"/>
      <c r="M11" s="56"/>
      <c r="N11" s="194" t="s">
        <v>196</v>
      </c>
    </row>
    <row r="12" spans="1:14" s="250" customFormat="1" ht="60.75" customHeight="1">
      <c r="A12" s="259"/>
      <c r="B12" s="242" t="s">
        <v>228</v>
      </c>
      <c r="C12" s="260" t="s">
        <v>229</v>
      </c>
      <c r="D12" s="74" t="s">
        <v>230</v>
      </c>
      <c r="E12" s="245">
        <v>2697408</v>
      </c>
      <c r="F12" s="246">
        <v>0</v>
      </c>
      <c r="G12" s="246">
        <v>0</v>
      </c>
      <c r="H12" s="247">
        <f t="shared" si="0"/>
        <v>2697408</v>
      </c>
      <c r="I12" s="248">
        <f t="shared" si="1"/>
        <v>2697408</v>
      </c>
      <c r="J12" s="249"/>
      <c r="K12" s="50" t="s">
        <v>60</v>
      </c>
      <c r="L12" s="194"/>
      <c r="M12" s="261"/>
      <c r="N12" s="194" t="s">
        <v>196</v>
      </c>
    </row>
    <row r="13" spans="1:14" s="250" customFormat="1" ht="60.75" customHeight="1">
      <c r="A13" s="262" t="s">
        <v>52</v>
      </c>
      <c r="B13" s="263"/>
      <c r="C13" s="264"/>
      <c r="D13" s="265"/>
      <c r="E13" s="266">
        <f>SUM(E6:E12)</f>
        <v>6607563</v>
      </c>
      <c r="F13" s="267">
        <f>SUM(F6:F12)</f>
        <v>0</v>
      </c>
      <c r="G13" s="267">
        <f>SUM(G6:G12)</f>
        <v>0</v>
      </c>
      <c r="H13" s="268">
        <f>SUM(H6:H12)</f>
        <v>6607563</v>
      </c>
      <c r="I13" s="269">
        <f>SUM(I6:I12)</f>
        <v>6607563</v>
      </c>
      <c r="J13" s="270"/>
      <c r="K13" s="271"/>
      <c r="L13" s="272"/>
      <c r="M13" s="272"/>
      <c r="N13" s="273"/>
    </row>
    <row r="14" spans="1:14" s="250" customFormat="1" ht="70.5" customHeight="1">
      <c r="A14" s="179" t="s">
        <v>231</v>
      </c>
      <c r="B14" s="179" t="s">
        <v>232</v>
      </c>
      <c r="C14" s="242" t="s">
        <v>233</v>
      </c>
      <c r="D14" s="244" t="s">
        <v>234</v>
      </c>
      <c r="E14" s="75">
        <f>16350306+17023319-2695-21560+4743716+12230</f>
        <v>38105316</v>
      </c>
      <c r="F14" s="246"/>
      <c r="G14" s="246"/>
      <c r="H14" s="75">
        <v>38105316</v>
      </c>
      <c r="I14" s="248">
        <f aca="true" t="shared" si="2" ref="I14:I23">E14</f>
        <v>38105316</v>
      </c>
      <c r="J14" s="249"/>
      <c r="K14" s="50" t="s">
        <v>60</v>
      </c>
      <c r="L14" s="56"/>
      <c r="M14" s="56"/>
      <c r="N14" s="194" t="s">
        <v>196</v>
      </c>
    </row>
    <row r="15" spans="1:14" s="250" customFormat="1" ht="60.75" customHeight="1">
      <c r="A15" s="251"/>
      <c r="B15" s="179" t="s">
        <v>235</v>
      </c>
      <c r="C15" s="242" t="s">
        <v>233</v>
      </c>
      <c r="D15" s="244" t="s">
        <v>236</v>
      </c>
      <c r="E15" s="75">
        <v>2412400</v>
      </c>
      <c r="F15" s="246"/>
      <c r="G15" s="246"/>
      <c r="H15" s="75">
        <v>2412400</v>
      </c>
      <c r="I15" s="248">
        <f t="shared" si="2"/>
        <v>2412400</v>
      </c>
      <c r="J15" s="249"/>
      <c r="K15" s="50" t="s">
        <v>60</v>
      </c>
      <c r="L15" s="56"/>
      <c r="M15" s="56"/>
      <c r="N15" s="194" t="s">
        <v>196</v>
      </c>
    </row>
    <row r="16" spans="1:14" s="250" customFormat="1" ht="60.75" customHeight="1">
      <c r="A16" s="251"/>
      <c r="B16" s="179" t="s">
        <v>237</v>
      </c>
      <c r="C16" s="242" t="s">
        <v>233</v>
      </c>
      <c r="D16" s="244" t="s">
        <v>238</v>
      </c>
      <c r="E16" s="75">
        <v>76292</v>
      </c>
      <c r="F16" s="246"/>
      <c r="G16" s="246"/>
      <c r="H16" s="75">
        <v>76292</v>
      </c>
      <c r="I16" s="248">
        <f t="shared" si="2"/>
        <v>76292</v>
      </c>
      <c r="J16" s="249"/>
      <c r="K16" s="50" t="s">
        <v>60</v>
      </c>
      <c r="L16" s="56"/>
      <c r="M16" s="56"/>
      <c r="N16" s="194" t="s">
        <v>196</v>
      </c>
    </row>
    <row r="17" spans="1:14" s="250" customFormat="1" ht="60.75" customHeight="1">
      <c r="A17" s="251"/>
      <c r="B17" s="179" t="s">
        <v>239</v>
      </c>
      <c r="C17" s="242" t="s">
        <v>240</v>
      </c>
      <c r="D17" s="244" t="s">
        <v>241</v>
      </c>
      <c r="E17" s="75">
        <f>67374+19656+76974+20856</f>
        <v>184860</v>
      </c>
      <c r="F17" s="274"/>
      <c r="G17" s="275"/>
      <c r="H17" s="75">
        <v>184860</v>
      </c>
      <c r="I17" s="248">
        <f t="shared" si="2"/>
        <v>184860</v>
      </c>
      <c r="J17" s="249"/>
      <c r="K17" s="50" t="s">
        <v>60</v>
      </c>
      <c r="L17" s="56"/>
      <c r="M17" s="56"/>
      <c r="N17" s="194" t="s">
        <v>196</v>
      </c>
    </row>
    <row r="18" spans="1:14" s="250" customFormat="1" ht="60.75" customHeight="1">
      <c r="A18" s="251"/>
      <c r="B18" s="179" t="s">
        <v>242</v>
      </c>
      <c r="C18" s="242" t="s">
        <v>243</v>
      </c>
      <c r="D18" s="244" t="s">
        <v>244</v>
      </c>
      <c r="E18" s="75">
        <v>8884</v>
      </c>
      <c r="F18" s="274"/>
      <c r="G18" s="275"/>
      <c r="H18" s="75">
        <v>8884</v>
      </c>
      <c r="I18" s="248">
        <f t="shared" si="2"/>
        <v>8884</v>
      </c>
      <c r="J18" s="249"/>
      <c r="K18" s="50" t="s">
        <v>60</v>
      </c>
      <c r="L18" s="56"/>
      <c r="M18" s="56"/>
      <c r="N18" s="194" t="s">
        <v>196</v>
      </c>
    </row>
    <row r="19" spans="1:14" s="250" customFormat="1" ht="60.75" customHeight="1">
      <c r="A19" s="251"/>
      <c r="B19" s="179" t="s">
        <v>245</v>
      </c>
      <c r="C19" s="242" t="s">
        <v>246</v>
      </c>
      <c r="D19" s="244" t="s">
        <v>244</v>
      </c>
      <c r="E19" s="75">
        <f>6000+5000+6000+5000+10000+6000+5000+10000+10000+10000+10000+5000+10000</f>
        <v>98000</v>
      </c>
      <c r="F19" s="274"/>
      <c r="G19" s="275"/>
      <c r="H19" s="75">
        <v>98000</v>
      </c>
      <c r="I19" s="248">
        <f t="shared" si="2"/>
        <v>98000</v>
      </c>
      <c r="J19" s="249"/>
      <c r="K19" s="50" t="s">
        <v>60</v>
      </c>
      <c r="L19" s="56"/>
      <c r="M19" s="56"/>
      <c r="N19" s="194" t="s">
        <v>196</v>
      </c>
    </row>
    <row r="20" spans="1:14" s="250" customFormat="1" ht="60.75" customHeight="1">
      <c r="A20" s="251"/>
      <c r="B20" s="179" t="s">
        <v>247</v>
      </c>
      <c r="C20" s="242" t="s">
        <v>233</v>
      </c>
      <c r="D20" s="244" t="s">
        <v>244</v>
      </c>
      <c r="E20" s="75">
        <v>403526</v>
      </c>
      <c r="F20" s="274"/>
      <c r="G20" s="275"/>
      <c r="H20" s="75">
        <v>403526</v>
      </c>
      <c r="I20" s="248">
        <f t="shared" si="2"/>
        <v>403526</v>
      </c>
      <c r="J20" s="249"/>
      <c r="K20" s="50" t="s">
        <v>60</v>
      </c>
      <c r="L20" s="56"/>
      <c r="M20" s="56"/>
      <c r="N20" s="194" t="s">
        <v>196</v>
      </c>
    </row>
    <row r="21" spans="1:14" s="250" customFormat="1" ht="60.75" customHeight="1">
      <c r="A21" s="251"/>
      <c r="B21" s="179" t="s">
        <v>248</v>
      </c>
      <c r="C21" s="242" t="s">
        <v>249</v>
      </c>
      <c r="D21" s="244" t="s">
        <v>244</v>
      </c>
      <c r="E21" s="75">
        <v>23590</v>
      </c>
      <c r="F21" s="274"/>
      <c r="G21" s="275"/>
      <c r="H21" s="75">
        <v>23590</v>
      </c>
      <c r="I21" s="248">
        <f t="shared" si="2"/>
        <v>23590</v>
      </c>
      <c r="J21" s="249"/>
      <c r="K21" s="50" t="s">
        <v>60</v>
      </c>
      <c r="L21" s="56"/>
      <c r="M21" s="56"/>
      <c r="N21" s="194" t="s">
        <v>196</v>
      </c>
    </row>
    <row r="22" spans="1:14" s="250" customFormat="1" ht="60.75" customHeight="1">
      <c r="A22" s="251"/>
      <c r="B22" s="179" t="s">
        <v>250</v>
      </c>
      <c r="C22" s="242" t="s">
        <v>251</v>
      </c>
      <c r="D22" s="244" t="s">
        <v>219</v>
      </c>
      <c r="E22" s="75">
        <v>3388</v>
      </c>
      <c r="F22" s="274"/>
      <c r="G22" s="275"/>
      <c r="H22" s="75">
        <v>3388</v>
      </c>
      <c r="I22" s="248">
        <f t="shared" si="2"/>
        <v>3388</v>
      </c>
      <c r="J22" s="249"/>
      <c r="K22" s="50" t="s">
        <v>60</v>
      </c>
      <c r="L22" s="56"/>
      <c r="M22" s="56"/>
      <c r="N22" s="194" t="s">
        <v>196</v>
      </c>
    </row>
    <row r="23" spans="1:14" s="250" customFormat="1" ht="60.75" customHeight="1">
      <c r="A23" s="251"/>
      <c r="B23" s="179" t="s">
        <v>252</v>
      </c>
      <c r="C23" s="242" t="s">
        <v>253</v>
      </c>
      <c r="D23" s="244" t="s">
        <v>254</v>
      </c>
      <c r="E23" s="75">
        <v>17000</v>
      </c>
      <c r="F23" s="276"/>
      <c r="G23" s="277"/>
      <c r="H23" s="75">
        <v>17000</v>
      </c>
      <c r="I23" s="248">
        <f t="shared" si="2"/>
        <v>17000</v>
      </c>
      <c r="J23" s="249"/>
      <c r="K23" s="50" t="s">
        <v>60</v>
      </c>
      <c r="L23" s="56"/>
      <c r="M23" s="56"/>
      <c r="N23" s="194" t="s">
        <v>196</v>
      </c>
    </row>
    <row r="24" spans="1:14" s="250" customFormat="1" ht="60.75" customHeight="1">
      <c r="A24" s="262" t="s">
        <v>52</v>
      </c>
      <c r="B24" s="263"/>
      <c r="C24" s="264"/>
      <c r="D24" s="265"/>
      <c r="E24" s="266">
        <f>SUM(E14:E23)</f>
        <v>41333256</v>
      </c>
      <c r="F24" s="267">
        <f>SUM(F14:F23)</f>
        <v>0</v>
      </c>
      <c r="G24" s="267">
        <f>SUM(G14:G23)</f>
        <v>0</v>
      </c>
      <c r="H24" s="268">
        <f>SUM(H14:H23)</f>
        <v>41333256</v>
      </c>
      <c r="I24" s="269">
        <f>SUM(I14:I23)</f>
        <v>41333256</v>
      </c>
      <c r="J24" s="270"/>
      <c r="K24" s="271"/>
      <c r="L24" s="272"/>
      <c r="M24" s="272"/>
      <c r="N24" s="273"/>
    </row>
    <row r="25" spans="1:14" s="250" customFormat="1" ht="60.75" customHeight="1">
      <c r="A25" s="86" t="s">
        <v>255</v>
      </c>
      <c r="B25" s="242" t="s">
        <v>256</v>
      </c>
      <c r="C25" s="278" t="s">
        <v>257</v>
      </c>
      <c r="D25" s="244">
        <v>1080123</v>
      </c>
      <c r="E25" s="245">
        <v>20000</v>
      </c>
      <c r="F25" s="274">
        <v>0</v>
      </c>
      <c r="G25" s="275">
        <v>22800</v>
      </c>
      <c r="H25" s="247">
        <f aca="true" t="shared" si="3" ref="H25:H41">SUM(E25:G25)</f>
        <v>42800</v>
      </c>
      <c r="I25" s="279">
        <f aca="true" t="shared" si="4" ref="I25:I235">E25</f>
        <v>20000</v>
      </c>
      <c r="J25" s="280"/>
      <c r="K25" s="86" t="s">
        <v>258</v>
      </c>
      <c r="L25" s="86" t="s">
        <v>259</v>
      </c>
      <c r="M25" s="261" t="s">
        <v>99</v>
      </c>
      <c r="N25" s="281"/>
    </row>
    <row r="26" spans="1:14" s="250" customFormat="1" ht="60.75" customHeight="1">
      <c r="A26" s="251"/>
      <c r="B26" s="242" t="s">
        <v>260</v>
      </c>
      <c r="C26" s="278" t="s">
        <v>261</v>
      </c>
      <c r="D26" s="244">
        <v>1080124</v>
      </c>
      <c r="E26" s="245">
        <v>20000</v>
      </c>
      <c r="F26" s="274">
        <v>0</v>
      </c>
      <c r="G26" s="275">
        <v>6000</v>
      </c>
      <c r="H26" s="247">
        <f t="shared" si="3"/>
        <v>26000</v>
      </c>
      <c r="I26" s="279">
        <f t="shared" si="4"/>
        <v>20000</v>
      </c>
      <c r="J26" s="280"/>
      <c r="K26" s="86" t="s">
        <v>258</v>
      </c>
      <c r="L26" s="86" t="s">
        <v>259</v>
      </c>
      <c r="M26" s="56"/>
      <c r="N26" s="261" t="s">
        <v>99</v>
      </c>
    </row>
    <row r="27" spans="1:14" s="250" customFormat="1" ht="60.75" customHeight="1">
      <c r="A27" s="251"/>
      <c r="B27" s="242" t="s">
        <v>262</v>
      </c>
      <c r="C27" s="278" t="s">
        <v>263</v>
      </c>
      <c r="D27" s="244">
        <v>1080124</v>
      </c>
      <c r="E27" s="245">
        <v>20000</v>
      </c>
      <c r="F27" s="274">
        <v>0</v>
      </c>
      <c r="G27" s="275">
        <v>9700</v>
      </c>
      <c r="H27" s="247">
        <f t="shared" si="3"/>
        <v>29700</v>
      </c>
      <c r="I27" s="279">
        <f t="shared" si="4"/>
        <v>20000</v>
      </c>
      <c r="J27" s="280"/>
      <c r="K27" s="86" t="s">
        <v>258</v>
      </c>
      <c r="L27" s="86" t="s">
        <v>259</v>
      </c>
      <c r="M27" s="261" t="s">
        <v>99</v>
      </c>
      <c r="N27" s="281"/>
    </row>
    <row r="28" spans="1:14" s="250" customFormat="1" ht="60.75" customHeight="1">
      <c r="A28" s="251"/>
      <c r="B28" s="242" t="s">
        <v>264</v>
      </c>
      <c r="C28" s="278" t="s">
        <v>265</v>
      </c>
      <c r="D28" s="244">
        <v>1080123</v>
      </c>
      <c r="E28" s="245">
        <v>27200</v>
      </c>
      <c r="F28" s="274">
        <v>75331</v>
      </c>
      <c r="G28" s="275">
        <v>23249</v>
      </c>
      <c r="H28" s="247">
        <f t="shared" si="3"/>
        <v>125780</v>
      </c>
      <c r="I28" s="279">
        <f t="shared" si="4"/>
        <v>27200</v>
      </c>
      <c r="J28" s="72" t="s">
        <v>266</v>
      </c>
      <c r="K28" s="86" t="s">
        <v>258</v>
      </c>
      <c r="L28" s="86" t="s">
        <v>259</v>
      </c>
      <c r="M28" s="261" t="s">
        <v>99</v>
      </c>
      <c r="N28" s="281"/>
    </row>
    <row r="29" spans="1:14" s="250" customFormat="1" ht="60.75" customHeight="1">
      <c r="A29" s="251"/>
      <c r="B29" s="242" t="s">
        <v>267</v>
      </c>
      <c r="C29" s="278" t="s">
        <v>268</v>
      </c>
      <c r="D29" s="244">
        <v>1080123</v>
      </c>
      <c r="E29" s="245">
        <v>30000</v>
      </c>
      <c r="F29" s="274">
        <v>0</v>
      </c>
      <c r="G29" s="275">
        <v>68960</v>
      </c>
      <c r="H29" s="247">
        <f t="shared" si="3"/>
        <v>98960</v>
      </c>
      <c r="I29" s="279">
        <f t="shared" si="4"/>
        <v>30000</v>
      </c>
      <c r="J29" s="280"/>
      <c r="K29" s="86" t="s">
        <v>258</v>
      </c>
      <c r="L29" s="86" t="s">
        <v>259</v>
      </c>
      <c r="M29" s="56"/>
      <c r="N29" s="261" t="s">
        <v>99</v>
      </c>
    </row>
    <row r="30" spans="1:14" s="250" customFormat="1" ht="60.75" customHeight="1">
      <c r="A30" s="251"/>
      <c r="B30" s="242" t="s">
        <v>269</v>
      </c>
      <c r="C30" s="278" t="s">
        <v>270</v>
      </c>
      <c r="D30" s="244">
        <v>1080206</v>
      </c>
      <c r="E30" s="245">
        <v>20000</v>
      </c>
      <c r="F30" s="274">
        <v>0</v>
      </c>
      <c r="G30" s="275">
        <v>73700</v>
      </c>
      <c r="H30" s="247">
        <f t="shared" si="3"/>
        <v>93700</v>
      </c>
      <c r="I30" s="279">
        <f t="shared" si="4"/>
        <v>20000</v>
      </c>
      <c r="J30" s="280"/>
      <c r="K30" s="86" t="s">
        <v>258</v>
      </c>
      <c r="L30" s="86" t="s">
        <v>259</v>
      </c>
      <c r="M30" s="56"/>
      <c r="N30" s="261" t="s">
        <v>99</v>
      </c>
    </row>
    <row r="31" spans="1:14" s="250" customFormat="1" ht="60.75" customHeight="1">
      <c r="A31" s="251"/>
      <c r="B31" s="242" t="s">
        <v>271</v>
      </c>
      <c r="C31" s="278" t="s">
        <v>272</v>
      </c>
      <c r="D31" s="244">
        <v>1080217</v>
      </c>
      <c r="E31" s="245">
        <v>20000</v>
      </c>
      <c r="F31" s="274">
        <v>0</v>
      </c>
      <c r="G31" s="275">
        <v>5400</v>
      </c>
      <c r="H31" s="247">
        <f t="shared" si="3"/>
        <v>25400</v>
      </c>
      <c r="I31" s="279">
        <f t="shared" si="4"/>
        <v>20000</v>
      </c>
      <c r="J31" s="280"/>
      <c r="K31" s="86" t="s">
        <v>258</v>
      </c>
      <c r="L31" s="86" t="s">
        <v>259</v>
      </c>
      <c r="M31" s="261" t="s">
        <v>99</v>
      </c>
      <c r="N31" s="281"/>
    </row>
    <row r="32" spans="1:14" s="250" customFormat="1" ht="60.75" customHeight="1">
      <c r="A32" s="251"/>
      <c r="B32" s="242" t="s">
        <v>273</v>
      </c>
      <c r="C32" s="278" t="s">
        <v>274</v>
      </c>
      <c r="D32" s="244">
        <v>1080216</v>
      </c>
      <c r="E32" s="245">
        <v>10000</v>
      </c>
      <c r="F32" s="274">
        <v>0</v>
      </c>
      <c r="G32" s="275">
        <v>109975</v>
      </c>
      <c r="H32" s="247">
        <f t="shared" si="3"/>
        <v>119975</v>
      </c>
      <c r="I32" s="279">
        <f t="shared" si="4"/>
        <v>10000</v>
      </c>
      <c r="J32" s="280"/>
      <c r="K32" s="86" t="s">
        <v>258</v>
      </c>
      <c r="L32" s="86" t="s">
        <v>259</v>
      </c>
      <c r="M32" s="56"/>
      <c r="N32" s="261" t="s">
        <v>99</v>
      </c>
    </row>
    <row r="33" spans="1:14" s="250" customFormat="1" ht="60.75" customHeight="1">
      <c r="A33" s="241"/>
      <c r="B33" s="242" t="s">
        <v>275</v>
      </c>
      <c r="C33" s="282" t="s">
        <v>276</v>
      </c>
      <c r="D33" s="244">
        <v>1080124</v>
      </c>
      <c r="E33" s="245">
        <v>20000</v>
      </c>
      <c r="F33" s="274">
        <v>20000</v>
      </c>
      <c r="G33" s="78">
        <v>108000</v>
      </c>
      <c r="H33" s="247">
        <f t="shared" si="3"/>
        <v>148000</v>
      </c>
      <c r="I33" s="279">
        <f t="shared" si="4"/>
        <v>20000</v>
      </c>
      <c r="J33" s="72" t="s">
        <v>277</v>
      </c>
      <c r="K33" s="86" t="s">
        <v>258</v>
      </c>
      <c r="L33" s="86" t="s">
        <v>259</v>
      </c>
      <c r="M33" s="194"/>
      <c r="N33" s="261" t="s">
        <v>99</v>
      </c>
    </row>
    <row r="34" spans="1:14" s="250" customFormat="1" ht="60.75" customHeight="1">
      <c r="A34" s="252"/>
      <c r="B34" s="242" t="s">
        <v>278</v>
      </c>
      <c r="C34" s="283" t="s">
        <v>270</v>
      </c>
      <c r="D34" s="284">
        <v>1080225</v>
      </c>
      <c r="E34" s="245">
        <v>20000</v>
      </c>
      <c r="F34" s="274">
        <v>0</v>
      </c>
      <c r="G34" s="274">
        <v>19000</v>
      </c>
      <c r="H34" s="247">
        <f t="shared" si="3"/>
        <v>39000</v>
      </c>
      <c r="I34" s="279">
        <f t="shared" si="4"/>
        <v>20000</v>
      </c>
      <c r="J34" s="181"/>
      <c r="K34" s="86" t="s">
        <v>258</v>
      </c>
      <c r="L34" s="86" t="s">
        <v>259</v>
      </c>
      <c r="M34" s="56"/>
      <c r="N34" s="261" t="s">
        <v>99</v>
      </c>
    </row>
    <row r="35" spans="1:14" s="250" customFormat="1" ht="60.75" customHeight="1">
      <c r="A35" s="241"/>
      <c r="B35" s="242" t="s">
        <v>279</v>
      </c>
      <c r="C35" s="285" t="s">
        <v>280</v>
      </c>
      <c r="D35" s="244">
        <v>1080124</v>
      </c>
      <c r="E35" s="245">
        <v>20000</v>
      </c>
      <c r="F35" s="274">
        <v>0</v>
      </c>
      <c r="G35" s="78">
        <v>16100</v>
      </c>
      <c r="H35" s="247">
        <f t="shared" si="3"/>
        <v>36100</v>
      </c>
      <c r="I35" s="279">
        <f t="shared" si="4"/>
        <v>20000</v>
      </c>
      <c r="J35" s="41"/>
      <c r="K35" s="86" t="s">
        <v>258</v>
      </c>
      <c r="L35" s="86" t="s">
        <v>259</v>
      </c>
      <c r="M35" s="261" t="s">
        <v>99</v>
      </c>
      <c r="N35" s="261"/>
    </row>
    <row r="36" spans="1:14" s="250" customFormat="1" ht="60.75" customHeight="1">
      <c r="A36" s="251"/>
      <c r="B36" s="242" t="s">
        <v>281</v>
      </c>
      <c r="C36" s="243" t="s">
        <v>282</v>
      </c>
      <c r="D36" s="252">
        <v>1080124</v>
      </c>
      <c r="E36" s="245">
        <v>20000</v>
      </c>
      <c r="F36" s="274">
        <v>0</v>
      </c>
      <c r="G36" s="246">
        <v>17800</v>
      </c>
      <c r="H36" s="247">
        <f t="shared" si="3"/>
        <v>37800</v>
      </c>
      <c r="I36" s="279">
        <f t="shared" si="4"/>
        <v>20000</v>
      </c>
      <c r="J36" s="58"/>
      <c r="K36" s="86" t="s">
        <v>258</v>
      </c>
      <c r="L36" s="86" t="s">
        <v>259</v>
      </c>
      <c r="M36" s="56"/>
      <c r="N36" s="261" t="s">
        <v>99</v>
      </c>
    </row>
    <row r="37" spans="1:14" s="250" customFormat="1" ht="60.75" customHeight="1">
      <c r="A37" s="241"/>
      <c r="B37" s="242" t="s">
        <v>283</v>
      </c>
      <c r="C37" s="286" t="s">
        <v>284</v>
      </c>
      <c r="D37" s="244">
        <v>1080222</v>
      </c>
      <c r="E37" s="245">
        <v>30000</v>
      </c>
      <c r="F37" s="274">
        <v>0</v>
      </c>
      <c r="G37" s="78">
        <v>31000</v>
      </c>
      <c r="H37" s="247">
        <f t="shared" si="3"/>
        <v>61000</v>
      </c>
      <c r="I37" s="279">
        <f t="shared" si="4"/>
        <v>30000</v>
      </c>
      <c r="J37" s="41"/>
      <c r="K37" s="86" t="s">
        <v>258</v>
      </c>
      <c r="L37" s="86" t="s">
        <v>259</v>
      </c>
      <c r="M37" s="194"/>
      <c r="N37" s="261" t="s">
        <v>99</v>
      </c>
    </row>
    <row r="38" spans="1:14" s="250" customFormat="1" ht="60.75" customHeight="1">
      <c r="A38" s="251"/>
      <c r="B38" s="242" t="s">
        <v>285</v>
      </c>
      <c r="C38" s="243" t="s">
        <v>286</v>
      </c>
      <c r="D38" s="252">
        <v>1080222</v>
      </c>
      <c r="E38" s="245">
        <v>10000</v>
      </c>
      <c r="F38" s="274">
        <v>10000</v>
      </c>
      <c r="G38" s="246">
        <v>38000</v>
      </c>
      <c r="H38" s="247">
        <f t="shared" si="3"/>
        <v>58000</v>
      </c>
      <c r="I38" s="279">
        <f t="shared" si="4"/>
        <v>10000</v>
      </c>
      <c r="J38" s="287" t="s">
        <v>287</v>
      </c>
      <c r="K38" s="86" t="s">
        <v>258</v>
      </c>
      <c r="L38" s="86" t="s">
        <v>259</v>
      </c>
      <c r="M38" s="56"/>
      <c r="N38" s="261" t="s">
        <v>99</v>
      </c>
    </row>
    <row r="39" spans="1:14" s="250" customFormat="1" ht="60.75" customHeight="1">
      <c r="A39" s="241"/>
      <c r="B39" s="242" t="s">
        <v>288</v>
      </c>
      <c r="C39" s="288" t="s">
        <v>289</v>
      </c>
      <c r="D39" s="244">
        <v>1080123</v>
      </c>
      <c r="E39" s="245">
        <v>20000</v>
      </c>
      <c r="F39" s="245">
        <v>20000</v>
      </c>
      <c r="G39" s="78">
        <v>109200</v>
      </c>
      <c r="H39" s="247">
        <f t="shared" si="3"/>
        <v>149200</v>
      </c>
      <c r="I39" s="279">
        <f t="shared" si="4"/>
        <v>20000</v>
      </c>
      <c r="J39" s="287" t="s">
        <v>290</v>
      </c>
      <c r="K39" s="86" t="s">
        <v>258</v>
      </c>
      <c r="L39" s="86" t="s">
        <v>259</v>
      </c>
      <c r="M39" s="261" t="s">
        <v>99</v>
      </c>
      <c r="N39" s="194"/>
    </row>
    <row r="40" spans="1:14" s="250" customFormat="1" ht="60.75" customHeight="1">
      <c r="A40" s="252"/>
      <c r="B40" s="242" t="s">
        <v>291</v>
      </c>
      <c r="C40" s="289" t="s">
        <v>292</v>
      </c>
      <c r="D40" s="290">
        <v>1080221</v>
      </c>
      <c r="E40" s="245">
        <v>20000</v>
      </c>
      <c r="F40" s="274">
        <v>0</v>
      </c>
      <c r="G40" s="246">
        <v>250000</v>
      </c>
      <c r="H40" s="247">
        <f t="shared" si="3"/>
        <v>270000</v>
      </c>
      <c r="I40" s="279">
        <f t="shared" si="4"/>
        <v>20000</v>
      </c>
      <c r="J40" s="291"/>
      <c r="K40" s="86" t="s">
        <v>258</v>
      </c>
      <c r="L40" s="86" t="s">
        <v>259</v>
      </c>
      <c r="M40" s="292"/>
      <c r="N40" s="261" t="s">
        <v>99</v>
      </c>
    </row>
    <row r="41" spans="1:14" s="250" customFormat="1" ht="60.75" customHeight="1">
      <c r="A41" s="241"/>
      <c r="B41" s="242" t="s">
        <v>293</v>
      </c>
      <c r="C41" s="289" t="s">
        <v>294</v>
      </c>
      <c r="D41" s="244">
        <v>1080123</v>
      </c>
      <c r="E41" s="245">
        <v>25000</v>
      </c>
      <c r="F41" s="274">
        <v>0</v>
      </c>
      <c r="G41" s="78">
        <v>42000</v>
      </c>
      <c r="H41" s="247">
        <f t="shared" si="3"/>
        <v>67000</v>
      </c>
      <c r="I41" s="279">
        <f t="shared" si="4"/>
        <v>25000</v>
      </c>
      <c r="J41" s="41"/>
      <c r="K41" s="86" t="s">
        <v>258</v>
      </c>
      <c r="L41" s="86" t="s">
        <v>259</v>
      </c>
      <c r="M41" s="194"/>
      <c r="N41" s="261" t="s">
        <v>99</v>
      </c>
    </row>
    <row r="42" spans="1:14" s="250" customFormat="1" ht="60.75" customHeight="1">
      <c r="A42" s="293" t="s">
        <v>52</v>
      </c>
      <c r="B42" s="294"/>
      <c r="C42" s="295"/>
      <c r="D42" s="296"/>
      <c r="E42" s="297">
        <f>SUM(E25:E41)</f>
        <v>352200</v>
      </c>
      <c r="F42" s="297">
        <f>SUM(F25:F41)</f>
        <v>125331</v>
      </c>
      <c r="G42" s="297">
        <f>SUM(G25:G41)</f>
        <v>950884</v>
      </c>
      <c r="H42" s="297">
        <f>SUM(H25:H41)</f>
        <v>1428415</v>
      </c>
      <c r="I42" s="298">
        <f t="shared" si="4"/>
        <v>352200</v>
      </c>
      <c r="J42" s="299"/>
      <c r="K42" s="300"/>
      <c r="L42" s="63"/>
      <c r="M42" s="63"/>
      <c r="N42" s="63"/>
    </row>
    <row r="43" spans="1:14" s="250" customFormat="1" ht="60.75" customHeight="1">
      <c r="A43" s="301" t="s">
        <v>295</v>
      </c>
      <c r="B43" s="301" t="s">
        <v>296</v>
      </c>
      <c r="C43" s="302" t="s">
        <v>297</v>
      </c>
      <c r="D43" s="303">
        <v>10801</v>
      </c>
      <c r="E43" s="304">
        <v>36928</v>
      </c>
      <c r="F43" s="305">
        <v>0</v>
      </c>
      <c r="G43" s="305">
        <v>0</v>
      </c>
      <c r="H43" s="304">
        <v>36928</v>
      </c>
      <c r="I43" s="279">
        <f t="shared" si="4"/>
        <v>36928</v>
      </c>
      <c r="J43" s="306"/>
      <c r="K43" s="307" t="s">
        <v>60</v>
      </c>
      <c r="L43" s="308"/>
      <c r="M43" s="309" t="s">
        <v>196</v>
      </c>
      <c r="N43" s="308"/>
    </row>
    <row r="44" spans="1:14" s="250" customFormat="1" ht="60.75" customHeight="1">
      <c r="A44" s="310"/>
      <c r="B44" s="301" t="s">
        <v>298</v>
      </c>
      <c r="C44" s="302" t="s">
        <v>299</v>
      </c>
      <c r="D44" s="303">
        <v>10801</v>
      </c>
      <c r="E44" s="304">
        <v>88749</v>
      </c>
      <c r="F44" s="305">
        <v>0</v>
      </c>
      <c r="G44" s="305">
        <v>0</v>
      </c>
      <c r="H44" s="311">
        <f aca="true" t="shared" si="5" ref="H44:H45">SUM(E44:G44)</f>
        <v>88749</v>
      </c>
      <c r="I44" s="279">
        <f t="shared" si="4"/>
        <v>88749</v>
      </c>
      <c r="J44" s="306"/>
      <c r="K44" s="307" t="s">
        <v>60</v>
      </c>
      <c r="L44" s="308"/>
      <c r="M44" s="309" t="s">
        <v>196</v>
      </c>
      <c r="N44" s="308"/>
    </row>
    <row r="45" spans="1:14" s="250" customFormat="1" ht="60.75" customHeight="1">
      <c r="A45" s="310"/>
      <c r="B45" s="301" t="s">
        <v>300</v>
      </c>
      <c r="C45" s="302" t="s">
        <v>301</v>
      </c>
      <c r="D45" s="303">
        <v>10802</v>
      </c>
      <c r="E45" s="304">
        <v>101677</v>
      </c>
      <c r="F45" s="305">
        <v>0</v>
      </c>
      <c r="G45" s="305">
        <v>0</v>
      </c>
      <c r="H45" s="311">
        <f t="shared" si="5"/>
        <v>101677</v>
      </c>
      <c r="I45" s="279">
        <f t="shared" si="4"/>
        <v>101677</v>
      </c>
      <c r="J45" s="306"/>
      <c r="K45" s="307" t="s">
        <v>60</v>
      </c>
      <c r="L45" s="308"/>
      <c r="M45" s="309" t="s">
        <v>196</v>
      </c>
      <c r="N45" s="308"/>
    </row>
    <row r="46" spans="1:14" s="250" customFormat="1" ht="60.75" customHeight="1">
      <c r="A46" s="310"/>
      <c r="B46" s="301" t="s">
        <v>302</v>
      </c>
      <c r="C46" s="302" t="s">
        <v>303</v>
      </c>
      <c r="D46" s="303">
        <v>10802</v>
      </c>
      <c r="E46" s="304">
        <v>35650</v>
      </c>
      <c r="F46" s="305">
        <v>0</v>
      </c>
      <c r="G46" s="305">
        <v>0</v>
      </c>
      <c r="H46" s="304">
        <v>35650</v>
      </c>
      <c r="I46" s="279">
        <f t="shared" si="4"/>
        <v>35650</v>
      </c>
      <c r="J46" s="306"/>
      <c r="K46" s="307" t="s">
        <v>60</v>
      </c>
      <c r="L46" s="308"/>
      <c r="M46" s="309" t="s">
        <v>196</v>
      </c>
      <c r="N46" s="308"/>
    </row>
    <row r="47" spans="1:14" s="250" customFormat="1" ht="60.75" customHeight="1">
      <c r="A47" s="310"/>
      <c r="B47" s="301" t="s">
        <v>304</v>
      </c>
      <c r="C47" s="302" t="s">
        <v>305</v>
      </c>
      <c r="D47" s="303">
        <v>10802</v>
      </c>
      <c r="E47" s="304">
        <v>28000</v>
      </c>
      <c r="F47" s="305">
        <v>0</v>
      </c>
      <c r="G47" s="305">
        <v>0</v>
      </c>
      <c r="H47" s="304">
        <v>28000</v>
      </c>
      <c r="I47" s="279">
        <f t="shared" si="4"/>
        <v>28000</v>
      </c>
      <c r="J47" s="306"/>
      <c r="K47" s="307" t="s">
        <v>60</v>
      </c>
      <c r="L47" s="308"/>
      <c r="M47" s="309" t="s">
        <v>196</v>
      </c>
      <c r="N47" s="308"/>
    </row>
    <row r="48" spans="1:14" s="250" customFormat="1" ht="60.75" customHeight="1">
      <c r="A48" s="310"/>
      <c r="B48" s="301" t="s">
        <v>306</v>
      </c>
      <c r="C48" s="302" t="s">
        <v>307</v>
      </c>
      <c r="D48" s="303">
        <v>10802</v>
      </c>
      <c r="E48" s="304">
        <v>12000</v>
      </c>
      <c r="F48" s="305">
        <v>0</v>
      </c>
      <c r="G48" s="305">
        <v>0</v>
      </c>
      <c r="H48" s="304">
        <v>12000</v>
      </c>
      <c r="I48" s="279">
        <f t="shared" si="4"/>
        <v>12000</v>
      </c>
      <c r="J48" s="306"/>
      <c r="K48" s="307" t="s">
        <v>60</v>
      </c>
      <c r="L48" s="308"/>
      <c r="M48" s="309" t="s">
        <v>196</v>
      </c>
      <c r="N48" s="308"/>
    </row>
    <row r="49" spans="1:14" s="250" customFormat="1" ht="60.75" customHeight="1">
      <c r="A49" s="310"/>
      <c r="B49" s="301" t="s">
        <v>308</v>
      </c>
      <c r="C49" s="302" t="s">
        <v>309</v>
      </c>
      <c r="D49" s="303">
        <v>10802</v>
      </c>
      <c r="E49" s="304">
        <v>12388</v>
      </c>
      <c r="F49" s="305">
        <v>0</v>
      </c>
      <c r="G49" s="305">
        <v>0</v>
      </c>
      <c r="H49" s="304">
        <v>12388</v>
      </c>
      <c r="I49" s="279">
        <f t="shared" si="4"/>
        <v>12388</v>
      </c>
      <c r="J49" s="306"/>
      <c r="K49" s="307" t="s">
        <v>60</v>
      </c>
      <c r="L49" s="308"/>
      <c r="M49" s="309" t="s">
        <v>196</v>
      </c>
      <c r="N49" s="308"/>
    </row>
    <row r="50" spans="1:14" s="250" customFormat="1" ht="60.75" customHeight="1">
      <c r="A50" s="310"/>
      <c r="B50" s="301" t="s">
        <v>310</v>
      </c>
      <c r="C50" s="302" t="s">
        <v>311</v>
      </c>
      <c r="D50" s="303">
        <v>10802</v>
      </c>
      <c r="E50" s="304">
        <v>37164</v>
      </c>
      <c r="F50" s="305">
        <v>0</v>
      </c>
      <c r="G50" s="305">
        <v>0</v>
      </c>
      <c r="H50" s="304">
        <v>37164</v>
      </c>
      <c r="I50" s="279">
        <f t="shared" si="4"/>
        <v>37164</v>
      </c>
      <c r="J50" s="306"/>
      <c r="K50" s="307" t="s">
        <v>60</v>
      </c>
      <c r="L50" s="308"/>
      <c r="M50" s="309" t="s">
        <v>196</v>
      </c>
      <c r="N50" s="308"/>
    </row>
    <row r="51" spans="1:14" s="250" customFormat="1" ht="60.75" customHeight="1">
      <c r="A51" s="310"/>
      <c r="B51" s="301" t="s">
        <v>312</v>
      </c>
      <c r="C51" s="302" t="s">
        <v>313</v>
      </c>
      <c r="D51" s="303">
        <v>10802</v>
      </c>
      <c r="E51" s="304">
        <v>39600</v>
      </c>
      <c r="F51" s="305">
        <v>0</v>
      </c>
      <c r="G51" s="305">
        <v>0</v>
      </c>
      <c r="H51" s="304">
        <v>39600</v>
      </c>
      <c r="I51" s="279">
        <f t="shared" si="4"/>
        <v>39600</v>
      </c>
      <c r="J51" s="306"/>
      <c r="K51" s="307" t="s">
        <v>60</v>
      </c>
      <c r="L51" s="308"/>
      <c r="M51" s="309" t="s">
        <v>196</v>
      </c>
      <c r="N51" s="308"/>
    </row>
    <row r="52" spans="1:14" s="250" customFormat="1" ht="60.75" customHeight="1">
      <c r="A52" s="310"/>
      <c r="B52" s="301" t="s">
        <v>314</v>
      </c>
      <c r="C52" s="302" t="s">
        <v>315</v>
      </c>
      <c r="D52" s="303">
        <v>10802</v>
      </c>
      <c r="E52" s="304">
        <v>37164</v>
      </c>
      <c r="F52" s="305">
        <v>0</v>
      </c>
      <c r="G52" s="305">
        <v>0</v>
      </c>
      <c r="H52" s="304">
        <v>37164</v>
      </c>
      <c r="I52" s="279">
        <f t="shared" si="4"/>
        <v>37164</v>
      </c>
      <c r="J52" s="306"/>
      <c r="K52" s="307" t="s">
        <v>60</v>
      </c>
      <c r="L52" s="308"/>
      <c r="M52" s="309" t="s">
        <v>196</v>
      </c>
      <c r="N52" s="308"/>
    </row>
    <row r="53" spans="1:14" s="250" customFormat="1" ht="60.75" customHeight="1">
      <c r="A53" s="310"/>
      <c r="B53" s="301" t="s">
        <v>316</v>
      </c>
      <c r="C53" s="302" t="s">
        <v>317</v>
      </c>
      <c r="D53" s="303">
        <v>10802</v>
      </c>
      <c r="E53" s="304">
        <v>28134</v>
      </c>
      <c r="F53" s="305">
        <v>0</v>
      </c>
      <c r="G53" s="305">
        <v>0</v>
      </c>
      <c r="H53" s="304">
        <v>28134</v>
      </c>
      <c r="I53" s="279">
        <f t="shared" si="4"/>
        <v>28134</v>
      </c>
      <c r="J53" s="306"/>
      <c r="K53" s="307" t="s">
        <v>60</v>
      </c>
      <c r="L53" s="308"/>
      <c r="M53" s="309" t="s">
        <v>196</v>
      </c>
      <c r="N53" s="308"/>
    </row>
    <row r="54" spans="1:14" s="250" customFormat="1" ht="60.75" customHeight="1">
      <c r="A54" s="310"/>
      <c r="B54" s="301" t="s">
        <v>318</v>
      </c>
      <c r="C54" s="302" t="s">
        <v>319</v>
      </c>
      <c r="D54" s="303">
        <v>10802</v>
      </c>
      <c r="E54" s="304">
        <v>3470</v>
      </c>
      <c r="F54" s="305">
        <v>0</v>
      </c>
      <c r="G54" s="305">
        <v>0</v>
      </c>
      <c r="H54" s="304">
        <v>3470</v>
      </c>
      <c r="I54" s="279">
        <f t="shared" si="4"/>
        <v>3470</v>
      </c>
      <c r="J54" s="306"/>
      <c r="K54" s="307" t="s">
        <v>60</v>
      </c>
      <c r="L54" s="308"/>
      <c r="M54" s="309" t="s">
        <v>196</v>
      </c>
      <c r="N54" s="308"/>
    </row>
    <row r="55" spans="1:14" s="250" customFormat="1" ht="60.75" customHeight="1">
      <c r="A55" s="310"/>
      <c r="B55" s="301" t="s">
        <v>320</v>
      </c>
      <c r="C55" s="302" t="s">
        <v>321</v>
      </c>
      <c r="D55" s="303">
        <v>10802</v>
      </c>
      <c r="E55" s="304">
        <v>1126</v>
      </c>
      <c r="F55" s="305">
        <v>0</v>
      </c>
      <c r="G55" s="305">
        <v>0</v>
      </c>
      <c r="H55" s="304">
        <v>1126</v>
      </c>
      <c r="I55" s="279">
        <f t="shared" si="4"/>
        <v>1126</v>
      </c>
      <c r="J55" s="306"/>
      <c r="K55" s="307" t="s">
        <v>60</v>
      </c>
      <c r="L55" s="308"/>
      <c r="M55" s="309" t="s">
        <v>196</v>
      </c>
      <c r="N55" s="308"/>
    </row>
    <row r="56" spans="1:14" s="250" customFormat="1" ht="60.75" customHeight="1">
      <c r="A56" s="310"/>
      <c r="B56" s="301" t="s">
        <v>322</v>
      </c>
      <c r="C56" s="302" t="s">
        <v>323</v>
      </c>
      <c r="D56" s="303">
        <v>10802</v>
      </c>
      <c r="E56" s="304">
        <v>470</v>
      </c>
      <c r="F56" s="305">
        <v>0</v>
      </c>
      <c r="G56" s="305">
        <v>0</v>
      </c>
      <c r="H56" s="304">
        <v>470</v>
      </c>
      <c r="I56" s="279">
        <f t="shared" si="4"/>
        <v>470</v>
      </c>
      <c r="J56" s="306"/>
      <c r="K56" s="307" t="s">
        <v>60</v>
      </c>
      <c r="L56" s="308"/>
      <c r="M56" s="309" t="s">
        <v>196</v>
      </c>
      <c r="N56" s="308"/>
    </row>
    <row r="57" spans="1:14" s="250" customFormat="1" ht="60.75" customHeight="1">
      <c r="A57" s="310"/>
      <c r="B57" s="301" t="s">
        <v>324</v>
      </c>
      <c r="C57" s="302" t="s">
        <v>325</v>
      </c>
      <c r="D57" s="303">
        <v>10802</v>
      </c>
      <c r="E57" s="304">
        <v>550</v>
      </c>
      <c r="F57" s="305">
        <v>0</v>
      </c>
      <c r="G57" s="305">
        <v>0</v>
      </c>
      <c r="H57" s="304">
        <v>550</v>
      </c>
      <c r="I57" s="279">
        <f t="shared" si="4"/>
        <v>550</v>
      </c>
      <c r="J57" s="306"/>
      <c r="K57" s="307" t="s">
        <v>60</v>
      </c>
      <c r="L57" s="308"/>
      <c r="M57" s="309" t="s">
        <v>196</v>
      </c>
      <c r="N57" s="308"/>
    </row>
    <row r="58" spans="1:14" s="250" customFormat="1" ht="60.75" customHeight="1">
      <c r="A58" s="310"/>
      <c r="B58" s="301" t="s">
        <v>326</v>
      </c>
      <c r="C58" s="302" t="s">
        <v>327</v>
      </c>
      <c r="D58" s="303">
        <v>10802</v>
      </c>
      <c r="E58" s="304">
        <v>850</v>
      </c>
      <c r="F58" s="305">
        <v>0</v>
      </c>
      <c r="G58" s="305">
        <v>0</v>
      </c>
      <c r="H58" s="304">
        <v>850</v>
      </c>
      <c r="I58" s="279">
        <f t="shared" si="4"/>
        <v>850</v>
      </c>
      <c r="J58" s="306"/>
      <c r="K58" s="307" t="s">
        <v>60</v>
      </c>
      <c r="L58" s="308"/>
      <c r="M58" s="309" t="s">
        <v>196</v>
      </c>
      <c r="N58" s="308"/>
    </row>
    <row r="59" spans="1:14" s="250" customFormat="1" ht="60.75" customHeight="1">
      <c r="A59" s="310"/>
      <c r="B59" s="301" t="s">
        <v>328</v>
      </c>
      <c r="C59" s="302" t="s">
        <v>317</v>
      </c>
      <c r="D59" s="303">
        <v>10802</v>
      </c>
      <c r="E59" s="304">
        <v>63757</v>
      </c>
      <c r="F59" s="305">
        <v>0</v>
      </c>
      <c r="G59" s="305">
        <v>0</v>
      </c>
      <c r="H59" s="304">
        <v>63757</v>
      </c>
      <c r="I59" s="279">
        <f t="shared" si="4"/>
        <v>63757</v>
      </c>
      <c r="J59" s="306"/>
      <c r="K59" s="307" t="s">
        <v>60</v>
      </c>
      <c r="L59" s="308"/>
      <c r="M59" s="309" t="s">
        <v>196</v>
      </c>
      <c r="N59" s="308"/>
    </row>
    <row r="60" spans="1:14" s="250" customFormat="1" ht="60.75" customHeight="1">
      <c r="A60" s="310"/>
      <c r="B60" s="301" t="s">
        <v>329</v>
      </c>
      <c r="C60" s="302" t="s">
        <v>330</v>
      </c>
      <c r="D60" s="303">
        <v>10803</v>
      </c>
      <c r="E60" s="304">
        <v>121677</v>
      </c>
      <c r="F60" s="305">
        <v>0</v>
      </c>
      <c r="G60" s="305">
        <v>0</v>
      </c>
      <c r="H60" s="304">
        <v>121677</v>
      </c>
      <c r="I60" s="279">
        <f t="shared" si="4"/>
        <v>121677</v>
      </c>
      <c r="J60" s="306"/>
      <c r="K60" s="307" t="s">
        <v>60</v>
      </c>
      <c r="L60" s="308"/>
      <c r="M60" s="309" t="s">
        <v>196</v>
      </c>
      <c r="N60" s="308"/>
    </row>
    <row r="61" spans="1:14" s="250" customFormat="1" ht="60.75" customHeight="1">
      <c r="A61" s="310"/>
      <c r="B61" s="301" t="s">
        <v>331</v>
      </c>
      <c r="C61" s="302" t="s">
        <v>332</v>
      </c>
      <c r="D61" s="303">
        <v>10803</v>
      </c>
      <c r="E61" s="304">
        <v>39000</v>
      </c>
      <c r="F61" s="305">
        <v>0</v>
      </c>
      <c r="G61" s="305">
        <v>0</v>
      </c>
      <c r="H61" s="304">
        <v>39000</v>
      </c>
      <c r="I61" s="279">
        <f t="shared" si="4"/>
        <v>39000</v>
      </c>
      <c r="J61" s="306"/>
      <c r="K61" s="307" t="s">
        <v>60</v>
      </c>
      <c r="L61" s="308"/>
      <c r="M61" s="309" t="s">
        <v>196</v>
      </c>
      <c r="N61" s="308"/>
    </row>
    <row r="62" spans="1:14" s="250" customFormat="1" ht="60.75" customHeight="1">
      <c r="A62" s="310"/>
      <c r="B62" s="301" t="s">
        <v>333</v>
      </c>
      <c r="C62" s="302" t="s">
        <v>334</v>
      </c>
      <c r="D62" s="303">
        <v>10803</v>
      </c>
      <c r="E62" s="304">
        <v>37164</v>
      </c>
      <c r="F62" s="305">
        <v>0</v>
      </c>
      <c r="G62" s="305">
        <v>0</v>
      </c>
      <c r="H62" s="304">
        <v>37164</v>
      </c>
      <c r="I62" s="279">
        <f t="shared" si="4"/>
        <v>37164</v>
      </c>
      <c r="J62" s="306"/>
      <c r="K62" s="307" t="s">
        <v>60</v>
      </c>
      <c r="L62" s="308"/>
      <c r="M62" s="309" t="s">
        <v>196</v>
      </c>
      <c r="N62" s="308"/>
    </row>
    <row r="63" spans="1:14" s="250" customFormat="1" ht="60.75" customHeight="1">
      <c r="A63" s="310"/>
      <c r="B63" s="301" t="s">
        <v>335</v>
      </c>
      <c r="C63" s="302" t="s">
        <v>336</v>
      </c>
      <c r="D63" s="303">
        <v>10803</v>
      </c>
      <c r="E63" s="304">
        <v>51564</v>
      </c>
      <c r="F63" s="305">
        <v>0</v>
      </c>
      <c r="G63" s="305">
        <v>0</v>
      </c>
      <c r="H63" s="304">
        <v>51564</v>
      </c>
      <c r="I63" s="279">
        <f t="shared" si="4"/>
        <v>51564</v>
      </c>
      <c r="J63" s="306"/>
      <c r="K63" s="307" t="s">
        <v>60</v>
      </c>
      <c r="L63" s="308"/>
      <c r="M63" s="309" t="s">
        <v>196</v>
      </c>
      <c r="N63" s="308"/>
    </row>
    <row r="64" spans="1:14" s="250" customFormat="1" ht="60.75" customHeight="1">
      <c r="A64" s="310"/>
      <c r="B64" s="301" t="s">
        <v>337</v>
      </c>
      <c r="C64" s="302" t="s">
        <v>338</v>
      </c>
      <c r="D64" s="303">
        <v>10803</v>
      </c>
      <c r="E64" s="304">
        <v>24776</v>
      </c>
      <c r="F64" s="305">
        <v>0</v>
      </c>
      <c r="G64" s="305">
        <v>0</v>
      </c>
      <c r="H64" s="304">
        <v>24776</v>
      </c>
      <c r="I64" s="279">
        <f t="shared" si="4"/>
        <v>24776</v>
      </c>
      <c r="J64" s="306"/>
      <c r="K64" s="307" t="s">
        <v>60</v>
      </c>
      <c r="L64" s="308"/>
      <c r="M64" s="309" t="s">
        <v>196</v>
      </c>
      <c r="N64" s="308"/>
    </row>
    <row r="65" spans="1:14" s="250" customFormat="1" ht="60.75" customHeight="1">
      <c r="A65" s="310"/>
      <c r="B65" s="301" t="s">
        <v>339</v>
      </c>
      <c r="C65" s="309" t="s">
        <v>338</v>
      </c>
      <c r="D65" s="303">
        <v>10803</v>
      </c>
      <c r="E65" s="304">
        <v>12000</v>
      </c>
      <c r="F65" s="305">
        <v>0</v>
      </c>
      <c r="G65" s="305">
        <v>0</v>
      </c>
      <c r="H65" s="304">
        <v>12000</v>
      </c>
      <c r="I65" s="279">
        <f t="shared" si="4"/>
        <v>12000</v>
      </c>
      <c r="J65" s="306"/>
      <c r="K65" s="307" t="s">
        <v>60</v>
      </c>
      <c r="L65" s="308"/>
      <c r="M65" s="309" t="s">
        <v>196</v>
      </c>
      <c r="N65" s="308"/>
    </row>
    <row r="66" spans="1:14" s="250" customFormat="1" ht="60.75" customHeight="1">
      <c r="A66" s="310"/>
      <c r="B66" s="301" t="s">
        <v>340</v>
      </c>
      <c r="C66" s="309" t="s">
        <v>319</v>
      </c>
      <c r="D66" s="303">
        <v>10803</v>
      </c>
      <c r="E66" s="304">
        <v>2100</v>
      </c>
      <c r="F66" s="305">
        <v>0</v>
      </c>
      <c r="G66" s="305">
        <v>0</v>
      </c>
      <c r="H66" s="304">
        <v>2100</v>
      </c>
      <c r="I66" s="279">
        <f t="shared" si="4"/>
        <v>2100</v>
      </c>
      <c r="J66" s="306"/>
      <c r="K66" s="307" t="s">
        <v>60</v>
      </c>
      <c r="L66" s="308"/>
      <c r="M66" s="309" t="s">
        <v>196</v>
      </c>
      <c r="N66" s="308"/>
    </row>
    <row r="67" spans="1:14" s="250" customFormat="1" ht="60.75" customHeight="1">
      <c r="A67" s="310"/>
      <c r="B67" s="301" t="s">
        <v>341</v>
      </c>
      <c r="C67" s="309" t="s">
        <v>319</v>
      </c>
      <c r="D67" s="303">
        <v>10803</v>
      </c>
      <c r="E67" s="304">
        <v>3470</v>
      </c>
      <c r="F67" s="305">
        <v>0</v>
      </c>
      <c r="G67" s="305">
        <v>0</v>
      </c>
      <c r="H67" s="304">
        <v>3470</v>
      </c>
      <c r="I67" s="279">
        <f t="shared" si="4"/>
        <v>3470</v>
      </c>
      <c r="J67" s="306"/>
      <c r="K67" s="307" t="s">
        <v>60</v>
      </c>
      <c r="L67" s="308"/>
      <c r="M67" s="309" t="s">
        <v>196</v>
      </c>
      <c r="N67" s="308"/>
    </row>
    <row r="68" spans="1:14" s="250" customFormat="1" ht="60.75" customHeight="1">
      <c r="A68" s="310"/>
      <c r="B68" s="301" t="s">
        <v>342</v>
      </c>
      <c r="C68" s="309" t="s">
        <v>317</v>
      </c>
      <c r="D68" s="303">
        <v>10803</v>
      </c>
      <c r="E68" s="304">
        <v>520</v>
      </c>
      <c r="F68" s="305">
        <v>0</v>
      </c>
      <c r="G68" s="305">
        <v>0</v>
      </c>
      <c r="H68" s="304">
        <v>520</v>
      </c>
      <c r="I68" s="279">
        <f t="shared" si="4"/>
        <v>520</v>
      </c>
      <c r="J68" s="306"/>
      <c r="K68" s="307" t="s">
        <v>60</v>
      </c>
      <c r="L68" s="308"/>
      <c r="M68" s="309" t="s">
        <v>196</v>
      </c>
      <c r="N68" s="308"/>
    </row>
    <row r="69" spans="1:14" s="250" customFormat="1" ht="60.75" customHeight="1">
      <c r="A69" s="310"/>
      <c r="B69" s="301" t="s">
        <v>343</v>
      </c>
      <c r="C69" s="309" t="s">
        <v>344</v>
      </c>
      <c r="D69" s="303">
        <v>10803</v>
      </c>
      <c r="E69" s="304">
        <v>50000</v>
      </c>
      <c r="F69" s="305">
        <v>0</v>
      </c>
      <c r="G69" s="305">
        <v>0</v>
      </c>
      <c r="H69" s="304">
        <v>50000</v>
      </c>
      <c r="I69" s="279">
        <f t="shared" si="4"/>
        <v>50000</v>
      </c>
      <c r="J69" s="306"/>
      <c r="K69" s="307" t="s">
        <v>60</v>
      </c>
      <c r="L69" s="308"/>
      <c r="M69" s="309" t="s">
        <v>196</v>
      </c>
      <c r="N69" s="308"/>
    </row>
    <row r="70" spans="1:14" s="250" customFormat="1" ht="60.75" customHeight="1">
      <c r="A70" s="310"/>
      <c r="B70" s="301" t="s">
        <v>345</v>
      </c>
      <c r="C70" s="309" t="s">
        <v>346</v>
      </c>
      <c r="D70" s="303">
        <v>10803</v>
      </c>
      <c r="E70" s="304">
        <v>24000</v>
      </c>
      <c r="F70" s="305">
        <v>0</v>
      </c>
      <c r="G70" s="305">
        <v>0</v>
      </c>
      <c r="H70" s="304">
        <v>24000</v>
      </c>
      <c r="I70" s="279">
        <f t="shared" si="4"/>
        <v>24000</v>
      </c>
      <c r="J70" s="306"/>
      <c r="K70" s="307" t="s">
        <v>60</v>
      </c>
      <c r="L70" s="308"/>
      <c r="M70" s="309" t="s">
        <v>196</v>
      </c>
      <c r="N70" s="308"/>
    </row>
    <row r="71" spans="1:14" s="250" customFormat="1" ht="60.75" customHeight="1">
      <c r="A71" s="310"/>
      <c r="B71" s="301" t="s">
        <v>347</v>
      </c>
      <c r="C71" s="309" t="s">
        <v>348</v>
      </c>
      <c r="D71" s="303">
        <v>10803</v>
      </c>
      <c r="E71" s="304">
        <v>890</v>
      </c>
      <c r="F71" s="305">
        <v>0</v>
      </c>
      <c r="G71" s="305">
        <v>0</v>
      </c>
      <c r="H71" s="304">
        <v>890</v>
      </c>
      <c r="I71" s="279">
        <f t="shared" si="4"/>
        <v>890</v>
      </c>
      <c r="J71" s="306"/>
      <c r="K71" s="307" t="s">
        <v>60</v>
      </c>
      <c r="L71" s="308"/>
      <c r="M71" s="309" t="s">
        <v>196</v>
      </c>
      <c r="N71" s="308"/>
    </row>
    <row r="72" spans="1:14" s="250" customFormat="1" ht="60.75" customHeight="1">
      <c r="A72" s="310"/>
      <c r="B72" s="301" t="s">
        <v>349</v>
      </c>
      <c r="C72" s="309" t="s">
        <v>350</v>
      </c>
      <c r="D72" s="303">
        <v>10803</v>
      </c>
      <c r="E72" s="304">
        <v>2320</v>
      </c>
      <c r="F72" s="305">
        <v>0</v>
      </c>
      <c r="G72" s="305">
        <v>0</v>
      </c>
      <c r="H72" s="304">
        <v>2320</v>
      </c>
      <c r="I72" s="279">
        <f t="shared" si="4"/>
        <v>2320</v>
      </c>
      <c r="J72" s="306"/>
      <c r="K72" s="307" t="s">
        <v>60</v>
      </c>
      <c r="L72" s="308"/>
      <c r="M72" s="309" t="s">
        <v>196</v>
      </c>
      <c r="N72" s="308"/>
    </row>
    <row r="73" spans="1:14" s="250" customFormat="1" ht="60.75" customHeight="1">
      <c r="A73" s="310"/>
      <c r="B73" s="301" t="s">
        <v>351</v>
      </c>
      <c r="C73" s="309" t="s">
        <v>352</v>
      </c>
      <c r="D73" s="303">
        <v>10803</v>
      </c>
      <c r="E73" s="304">
        <v>1840</v>
      </c>
      <c r="F73" s="305">
        <v>0</v>
      </c>
      <c r="G73" s="305">
        <v>0</v>
      </c>
      <c r="H73" s="304">
        <v>1840</v>
      </c>
      <c r="I73" s="279">
        <f t="shared" si="4"/>
        <v>1840</v>
      </c>
      <c r="J73" s="306"/>
      <c r="K73" s="307" t="s">
        <v>60</v>
      </c>
      <c r="L73" s="308"/>
      <c r="M73" s="309" t="s">
        <v>196</v>
      </c>
      <c r="N73" s="308"/>
    </row>
    <row r="74" spans="1:14" s="250" customFormat="1" ht="60.75" customHeight="1">
      <c r="A74" s="310"/>
      <c r="B74" s="301" t="s">
        <v>353</v>
      </c>
      <c r="C74" s="309" t="s">
        <v>354</v>
      </c>
      <c r="D74" s="303">
        <v>10803</v>
      </c>
      <c r="E74" s="304">
        <v>600</v>
      </c>
      <c r="F74" s="305">
        <v>0</v>
      </c>
      <c r="G74" s="305">
        <v>0</v>
      </c>
      <c r="H74" s="304">
        <v>600</v>
      </c>
      <c r="I74" s="279">
        <f t="shared" si="4"/>
        <v>600</v>
      </c>
      <c r="J74" s="306"/>
      <c r="K74" s="307" t="s">
        <v>60</v>
      </c>
      <c r="L74" s="308"/>
      <c r="M74" s="309" t="s">
        <v>196</v>
      </c>
      <c r="N74" s="308"/>
    </row>
    <row r="75" spans="1:14" s="250" customFormat="1" ht="60.75" customHeight="1">
      <c r="A75" s="310"/>
      <c r="B75" s="301" t="s">
        <v>355</v>
      </c>
      <c r="C75" s="309" t="s">
        <v>356</v>
      </c>
      <c r="D75" s="303">
        <v>10803</v>
      </c>
      <c r="E75" s="304">
        <v>520</v>
      </c>
      <c r="F75" s="305">
        <v>0</v>
      </c>
      <c r="G75" s="305">
        <v>0</v>
      </c>
      <c r="H75" s="304">
        <v>520</v>
      </c>
      <c r="I75" s="279">
        <f t="shared" si="4"/>
        <v>520</v>
      </c>
      <c r="J75" s="306"/>
      <c r="K75" s="307" t="s">
        <v>60</v>
      </c>
      <c r="L75" s="308"/>
      <c r="M75" s="309" t="s">
        <v>196</v>
      </c>
      <c r="N75" s="308"/>
    </row>
    <row r="76" spans="1:14" s="250" customFormat="1" ht="60.75" customHeight="1">
      <c r="A76" s="310"/>
      <c r="B76" s="301" t="s">
        <v>357</v>
      </c>
      <c r="C76" s="309" t="s">
        <v>358</v>
      </c>
      <c r="D76" s="303">
        <v>10803</v>
      </c>
      <c r="E76" s="304">
        <v>32500</v>
      </c>
      <c r="F76" s="305">
        <v>0</v>
      </c>
      <c r="G76" s="305">
        <v>0</v>
      </c>
      <c r="H76" s="304">
        <v>32500</v>
      </c>
      <c r="I76" s="279">
        <f t="shared" si="4"/>
        <v>32500</v>
      </c>
      <c r="J76" s="306"/>
      <c r="K76" s="307" t="s">
        <v>60</v>
      </c>
      <c r="L76" s="308"/>
      <c r="M76" s="309" t="s">
        <v>196</v>
      </c>
      <c r="N76" s="308"/>
    </row>
    <row r="77" spans="1:14" s="250" customFormat="1" ht="60.75" customHeight="1">
      <c r="A77" s="310"/>
      <c r="B77" s="301" t="s">
        <v>359</v>
      </c>
      <c r="C77" s="309" t="s">
        <v>360</v>
      </c>
      <c r="D77" s="303">
        <v>10803</v>
      </c>
      <c r="E77" s="304">
        <v>5500</v>
      </c>
      <c r="F77" s="305">
        <v>0</v>
      </c>
      <c r="G77" s="305">
        <v>0</v>
      </c>
      <c r="H77" s="304">
        <v>5500</v>
      </c>
      <c r="I77" s="279">
        <f t="shared" si="4"/>
        <v>5500</v>
      </c>
      <c r="J77" s="306"/>
      <c r="K77" s="307" t="s">
        <v>60</v>
      </c>
      <c r="L77" s="308"/>
      <c r="M77" s="309" t="s">
        <v>196</v>
      </c>
      <c r="N77" s="308"/>
    </row>
    <row r="78" spans="1:14" s="250" customFormat="1" ht="60.75" customHeight="1">
      <c r="A78" s="310"/>
      <c r="B78" s="301" t="s">
        <v>361</v>
      </c>
      <c r="C78" s="309" t="s">
        <v>362</v>
      </c>
      <c r="D78" s="303">
        <v>10803</v>
      </c>
      <c r="E78" s="304">
        <v>22750</v>
      </c>
      <c r="F78" s="305">
        <v>0</v>
      </c>
      <c r="G78" s="305">
        <v>0</v>
      </c>
      <c r="H78" s="304">
        <v>22750</v>
      </c>
      <c r="I78" s="279">
        <f t="shared" si="4"/>
        <v>22750</v>
      </c>
      <c r="J78" s="306"/>
      <c r="K78" s="307" t="s">
        <v>60</v>
      </c>
      <c r="L78" s="308"/>
      <c r="M78" s="309" t="s">
        <v>196</v>
      </c>
      <c r="N78" s="308"/>
    </row>
    <row r="79" spans="1:14" s="250" customFormat="1" ht="60.75" customHeight="1">
      <c r="A79" s="310"/>
      <c r="B79" s="301" t="s">
        <v>363</v>
      </c>
      <c r="C79" s="309" t="s">
        <v>364</v>
      </c>
      <c r="D79" s="303">
        <v>10803</v>
      </c>
      <c r="E79" s="304">
        <v>37164</v>
      </c>
      <c r="F79" s="305">
        <v>0</v>
      </c>
      <c r="G79" s="305">
        <v>0</v>
      </c>
      <c r="H79" s="304">
        <v>37164</v>
      </c>
      <c r="I79" s="279">
        <f t="shared" si="4"/>
        <v>37164</v>
      </c>
      <c r="J79" s="306"/>
      <c r="K79" s="307" t="s">
        <v>60</v>
      </c>
      <c r="L79" s="308"/>
      <c r="M79" s="309" t="s">
        <v>196</v>
      </c>
      <c r="N79" s="308"/>
    </row>
    <row r="80" spans="1:14" s="250" customFormat="1" ht="60.75" customHeight="1">
      <c r="A80" s="310"/>
      <c r="B80" s="301" t="s">
        <v>365</v>
      </c>
      <c r="C80" s="309" t="s">
        <v>366</v>
      </c>
      <c r="D80" s="303">
        <v>10803</v>
      </c>
      <c r="E80" s="304">
        <v>37164</v>
      </c>
      <c r="F80" s="305">
        <v>0</v>
      </c>
      <c r="G80" s="305">
        <v>0</v>
      </c>
      <c r="H80" s="304">
        <v>37164</v>
      </c>
      <c r="I80" s="279">
        <f t="shared" si="4"/>
        <v>37164</v>
      </c>
      <c r="J80" s="306"/>
      <c r="K80" s="307" t="s">
        <v>60</v>
      </c>
      <c r="L80" s="308"/>
      <c r="M80" s="309" t="s">
        <v>196</v>
      </c>
      <c r="N80" s="308"/>
    </row>
    <row r="81" spans="1:14" s="250" customFormat="1" ht="60.75" customHeight="1">
      <c r="A81" s="310"/>
      <c r="B81" s="301" t="s">
        <v>367</v>
      </c>
      <c r="C81" s="309" t="s">
        <v>368</v>
      </c>
      <c r="D81" s="303">
        <v>10803</v>
      </c>
      <c r="E81" s="304">
        <v>51564</v>
      </c>
      <c r="F81" s="305">
        <v>0</v>
      </c>
      <c r="G81" s="305">
        <v>0</v>
      </c>
      <c r="H81" s="304">
        <v>51564</v>
      </c>
      <c r="I81" s="279">
        <f t="shared" si="4"/>
        <v>51564</v>
      </c>
      <c r="J81" s="306"/>
      <c r="K81" s="307" t="s">
        <v>60</v>
      </c>
      <c r="L81" s="308"/>
      <c r="M81" s="309" t="s">
        <v>196</v>
      </c>
      <c r="N81" s="308"/>
    </row>
    <row r="82" spans="1:14" s="250" customFormat="1" ht="60.75" customHeight="1">
      <c r="A82" s="310"/>
      <c r="B82" s="301" t="s">
        <v>369</v>
      </c>
      <c r="C82" s="309" t="s">
        <v>370</v>
      </c>
      <c r="D82" s="303">
        <v>10803</v>
      </c>
      <c r="E82" s="304">
        <v>29000</v>
      </c>
      <c r="F82" s="305">
        <v>0</v>
      </c>
      <c r="G82" s="305">
        <v>0</v>
      </c>
      <c r="H82" s="304">
        <v>29000</v>
      </c>
      <c r="I82" s="279">
        <f t="shared" si="4"/>
        <v>29000</v>
      </c>
      <c r="J82" s="306"/>
      <c r="K82" s="307" t="s">
        <v>60</v>
      </c>
      <c r="L82" s="308"/>
      <c r="M82" s="309" t="s">
        <v>196</v>
      </c>
      <c r="N82" s="308"/>
    </row>
    <row r="83" spans="1:14" s="250" customFormat="1" ht="60.75" customHeight="1">
      <c r="A83" s="310"/>
      <c r="B83" s="301" t="s">
        <v>371</v>
      </c>
      <c r="C83" s="309" t="s">
        <v>372</v>
      </c>
      <c r="D83" s="303">
        <v>10803</v>
      </c>
      <c r="E83" s="304">
        <v>390</v>
      </c>
      <c r="F83" s="305">
        <v>0</v>
      </c>
      <c r="G83" s="305">
        <v>0</v>
      </c>
      <c r="H83" s="304">
        <v>390</v>
      </c>
      <c r="I83" s="279">
        <f t="shared" si="4"/>
        <v>390</v>
      </c>
      <c r="J83" s="306"/>
      <c r="K83" s="307" t="s">
        <v>60</v>
      </c>
      <c r="L83" s="308"/>
      <c r="M83" s="309" t="s">
        <v>196</v>
      </c>
      <c r="N83" s="308"/>
    </row>
    <row r="84" spans="1:14" s="250" customFormat="1" ht="60.75" customHeight="1">
      <c r="A84" s="310"/>
      <c r="B84" s="301" t="s">
        <v>373</v>
      </c>
      <c r="C84" s="309" t="s">
        <v>319</v>
      </c>
      <c r="D84" s="303">
        <v>10803</v>
      </c>
      <c r="E84" s="304">
        <v>3002</v>
      </c>
      <c r="F84" s="305">
        <v>0</v>
      </c>
      <c r="G84" s="305">
        <v>0</v>
      </c>
      <c r="H84" s="304">
        <v>3002</v>
      </c>
      <c r="I84" s="279">
        <f t="shared" si="4"/>
        <v>3002</v>
      </c>
      <c r="J84" s="306"/>
      <c r="K84" s="307" t="s">
        <v>60</v>
      </c>
      <c r="L84" s="308"/>
      <c r="M84" s="309" t="s">
        <v>196</v>
      </c>
      <c r="N84" s="308"/>
    </row>
    <row r="85" spans="1:14" s="250" customFormat="1" ht="60.75" customHeight="1">
      <c r="A85" s="310"/>
      <c r="B85" s="301" t="s">
        <v>374</v>
      </c>
      <c r="C85" s="309" t="s">
        <v>375</v>
      </c>
      <c r="D85" s="303">
        <v>10803</v>
      </c>
      <c r="E85" s="304">
        <v>1850</v>
      </c>
      <c r="F85" s="305">
        <v>0</v>
      </c>
      <c r="G85" s="305">
        <v>0</v>
      </c>
      <c r="H85" s="304">
        <v>1850</v>
      </c>
      <c r="I85" s="279">
        <f t="shared" si="4"/>
        <v>1850</v>
      </c>
      <c r="J85" s="306"/>
      <c r="K85" s="307" t="s">
        <v>60</v>
      </c>
      <c r="L85" s="308"/>
      <c r="M85" s="309" t="s">
        <v>196</v>
      </c>
      <c r="N85" s="308"/>
    </row>
    <row r="86" spans="1:14" s="250" customFormat="1" ht="60.75" customHeight="1">
      <c r="A86" s="310"/>
      <c r="B86" s="301" t="s">
        <v>376</v>
      </c>
      <c r="C86" s="309" t="s">
        <v>319</v>
      </c>
      <c r="D86" s="303">
        <v>10803</v>
      </c>
      <c r="E86" s="304">
        <v>1306</v>
      </c>
      <c r="F86" s="305">
        <v>0</v>
      </c>
      <c r="G86" s="305">
        <v>0</v>
      </c>
      <c r="H86" s="304">
        <v>1306</v>
      </c>
      <c r="I86" s="279">
        <f t="shared" si="4"/>
        <v>1306</v>
      </c>
      <c r="J86" s="306"/>
      <c r="K86" s="307" t="s">
        <v>60</v>
      </c>
      <c r="L86" s="308"/>
      <c r="M86" s="309" t="s">
        <v>196</v>
      </c>
      <c r="N86" s="308"/>
    </row>
    <row r="87" spans="1:14" s="250" customFormat="1" ht="60.75" customHeight="1">
      <c r="A87" s="310"/>
      <c r="B87" s="301" t="s">
        <v>377</v>
      </c>
      <c r="C87" s="309" t="s">
        <v>330</v>
      </c>
      <c r="D87" s="303">
        <v>10803</v>
      </c>
      <c r="E87" s="304">
        <v>178558</v>
      </c>
      <c r="F87" s="305">
        <v>0</v>
      </c>
      <c r="G87" s="305">
        <v>0</v>
      </c>
      <c r="H87" s="304">
        <v>178558</v>
      </c>
      <c r="I87" s="279">
        <f t="shared" si="4"/>
        <v>178558</v>
      </c>
      <c r="J87" s="306"/>
      <c r="K87" s="307" t="s">
        <v>60</v>
      </c>
      <c r="L87" s="308"/>
      <c r="M87" s="309" t="s">
        <v>196</v>
      </c>
      <c r="N87" s="308"/>
    </row>
    <row r="88" spans="1:14" s="250" customFormat="1" ht="60.75" customHeight="1">
      <c r="A88" s="310"/>
      <c r="B88" s="301" t="s">
        <v>378</v>
      </c>
      <c r="C88" s="309" t="s">
        <v>379</v>
      </c>
      <c r="D88" s="303">
        <v>10803</v>
      </c>
      <c r="E88" s="304">
        <v>23500</v>
      </c>
      <c r="F88" s="305">
        <v>0</v>
      </c>
      <c r="G88" s="305">
        <v>0</v>
      </c>
      <c r="H88" s="304">
        <v>23500</v>
      </c>
      <c r="I88" s="279">
        <f t="shared" si="4"/>
        <v>23500</v>
      </c>
      <c r="J88" s="306"/>
      <c r="K88" s="307" t="s">
        <v>60</v>
      </c>
      <c r="L88" s="308"/>
      <c r="M88" s="309" t="s">
        <v>196</v>
      </c>
      <c r="N88" s="308"/>
    </row>
    <row r="89" spans="1:14" s="250" customFormat="1" ht="60.75" customHeight="1">
      <c r="A89" s="310"/>
      <c r="B89" s="301" t="s">
        <v>380</v>
      </c>
      <c r="C89" s="309" t="s">
        <v>317</v>
      </c>
      <c r="D89" s="303">
        <v>10803</v>
      </c>
      <c r="E89" s="304">
        <v>18596</v>
      </c>
      <c r="F89" s="305">
        <v>0</v>
      </c>
      <c r="G89" s="305">
        <v>0</v>
      </c>
      <c r="H89" s="304">
        <v>18596</v>
      </c>
      <c r="I89" s="279">
        <f t="shared" si="4"/>
        <v>18596</v>
      </c>
      <c r="J89" s="306"/>
      <c r="K89" s="307" t="s">
        <v>60</v>
      </c>
      <c r="L89" s="308"/>
      <c r="M89" s="309" t="s">
        <v>196</v>
      </c>
      <c r="N89" s="308"/>
    </row>
    <row r="90" spans="1:14" s="250" customFormat="1" ht="60.75" customHeight="1">
      <c r="A90" s="301"/>
      <c r="B90" s="301" t="s">
        <v>381</v>
      </c>
      <c r="C90" s="309" t="s">
        <v>305</v>
      </c>
      <c r="D90" s="303">
        <v>10803</v>
      </c>
      <c r="E90" s="304">
        <v>28000</v>
      </c>
      <c r="F90" s="312">
        <v>0</v>
      </c>
      <c r="G90" s="312">
        <v>0</v>
      </c>
      <c r="H90" s="304">
        <v>28000</v>
      </c>
      <c r="I90" s="279">
        <f t="shared" si="4"/>
        <v>28000</v>
      </c>
      <c r="J90" s="313"/>
      <c r="K90" s="307" t="s">
        <v>60</v>
      </c>
      <c r="L90" s="308"/>
      <c r="M90" s="309" t="s">
        <v>196</v>
      </c>
      <c r="N90" s="308"/>
    </row>
    <row r="91" spans="1:14" s="250" customFormat="1" ht="60.75" customHeight="1">
      <c r="A91" s="310"/>
      <c r="B91" s="301" t="s">
        <v>382</v>
      </c>
      <c r="C91" s="302" t="s">
        <v>303</v>
      </c>
      <c r="D91" s="303">
        <v>10803</v>
      </c>
      <c r="E91" s="304">
        <v>32446</v>
      </c>
      <c r="F91" s="305">
        <v>0</v>
      </c>
      <c r="G91" s="305">
        <v>0</v>
      </c>
      <c r="H91" s="304">
        <v>32446</v>
      </c>
      <c r="I91" s="279">
        <f t="shared" si="4"/>
        <v>32446</v>
      </c>
      <c r="J91" s="306"/>
      <c r="K91" s="307" t="s">
        <v>60</v>
      </c>
      <c r="L91" s="308"/>
      <c r="M91" s="309" t="s">
        <v>196</v>
      </c>
      <c r="N91" s="308"/>
    </row>
    <row r="92" spans="1:14" s="250" customFormat="1" ht="60.75" customHeight="1">
      <c r="A92" s="310"/>
      <c r="B92" s="301" t="s">
        <v>383</v>
      </c>
      <c r="C92" s="309" t="s">
        <v>384</v>
      </c>
      <c r="D92" s="303">
        <v>10803</v>
      </c>
      <c r="E92" s="304">
        <v>33700</v>
      </c>
      <c r="F92" s="305">
        <v>0</v>
      </c>
      <c r="G92" s="305">
        <v>0</v>
      </c>
      <c r="H92" s="304">
        <v>33700</v>
      </c>
      <c r="I92" s="279">
        <f t="shared" si="4"/>
        <v>33700</v>
      </c>
      <c r="J92" s="306"/>
      <c r="K92" s="307" t="s">
        <v>60</v>
      </c>
      <c r="L92" s="308"/>
      <c r="M92" s="309" t="s">
        <v>196</v>
      </c>
      <c r="N92" s="308"/>
    </row>
    <row r="93" spans="1:14" s="250" customFormat="1" ht="60.75" customHeight="1">
      <c r="A93" s="310"/>
      <c r="B93" s="301" t="s">
        <v>385</v>
      </c>
      <c r="C93" s="309" t="s">
        <v>319</v>
      </c>
      <c r="D93" s="303">
        <v>10803</v>
      </c>
      <c r="E93" s="304">
        <v>2340</v>
      </c>
      <c r="F93" s="305">
        <v>0</v>
      </c>
      <c r="G93" s="305">
        <v>0</v>
      </c>
      <c r="H93" s="304">
        <v>2340</v>
      </c>
      <c r="I93" s="279">
        <f t="shared" si="4"/>
        <v>2340</v>
      </c>
      <c r="J93" s="306"/>
      <c r="K93" s="307" t="s">
        <v>60</v>
      </c>
      <c r="L93" s="308"/>
      <c r="M93" s="309" t="s">
        <v>196</v>
      </c>
      <c r="N93" s="308"/>
    </row>
    <row r="94" spans="1:14" s="250" customFormat="1" ht="60.75" customHeight="1">
      <c r="A94" s="310"/>
      <c r="B94" s="301" t="s">
        <v>386</v>
      </c>
      <c r="C94" s="309" t="s">
        <v>387</v>
      </c>
      <c r="D94" s="303">
        <v>10803</v>
      </c>
      <c r="E94" s="304">
        <v>1200</v>
      </c>
      <c r="F94" s="305">
        <v>0</v>
      </c>
      <c r="G94" s="305">
        <v>0</v>
      </c>
      <c r="H94" s="304">
        <v>1200</v>
      </c>
      <c r="I94" s="279">
        <f t="shared" si="4"/>
        <v>1200</v>
      </c>
      <c r="J94" s="306"/>
      <c r="K94" s="307" t="s">
        <v>60</v>
      </c>
      <c r="L94" s="308"/>
      <c r="M94" s="309" t="s">
        <v>196</v>
      </c>
      <c r="N94" s="308"/>
    </row>
    <row r="95" spans="1:14" s="250" customFormat="1" ht="60.75" customHeight="1">
      <c r="A95" s="314" t="s">
        <v>52</v>
      </c>
      <c r="B95" s="294"/>
      <c r="C95" s="295"/>
      <c r="D95" s="208"/>
      <c r="E95" s="315">
        <f>SUM(E43:E94)</f>
        <v>1440648</v>
      </c>
      <c r="F95" s="315">
        <f>SUM(F43:F94)</f>
        <v>0</v>
      </c>
      <c r="G95" s="315">
        <f>SUM(G43:G94)</f>
        <v>0</v>
      </c>
      <c r="H95" s="315">
        <f>SUM(H43:H94)</f>
        <v>1440648</v>
      </c>
      <c r="I95" s="298">
        <f t="shared" si="4"/>
        <v>1440648</v>
      </c>
      <c r="J95" s="299"/>
      <c r="K95" s="300"/>
      <c r="L95" s="63"/>
      <c r="M95" s="63"/>
      <c r="N95" s="63"/>
    </row>
    <row r="96" spans="1:14" s="250" customFormat="1" ht="60.75" customHeight="1">
      <c r="A96" s="316" t="s">
        <v>388</v>
      </c>
      <c r="B96" s="72" t="s">
        <v>389</v>
      </c>
      <c r="C96" s="196" t="s">
        <v>390</v>
      </c>
      <c r="D96" s="74" t="s">
        <v>391</v>
      </c>
      <c r="E96" s="317">
        <v>57550</v>
      </c>
      <c r="F96" s="305">
        <v>0</v>
      </c>
      <c r="G96" s="305">
        <v>0</v>
      </c>
      <c r="H96" s="317">
        <v>57550</v>
      </c>
      <c r="I96" s="279">
        <f t="shared" si="4"/>
        <v>57550</v>
      </c>
      <c r="J96" s="41"/>
      <c r="K96" s="50" t="s">
        <v>60</v>
      </c>
      <c r="L96" s="194"/>
      <c r="M96" s="194" t="s">
        <v>196</v>
      </c>
      <c r="N96" s="194"/>
    </row>
    <row r="97" spans="1:14" s="250" customFormat="1" ht="60.75" customHeight="1">
      <c r="A97" s="318"/>
      <c r="B97" s="242" t="s">
        <v>392</v>
      </c>
      <c r="C97" s="319" t="s">
        <v>393</v>
      </c>
      <c r="D97" s="74" t="s">
        <v>391</v>
      </c>
      <c r="E97" s="245">
        <v>481938</v>
      </c>
      <c r="F97" s="305">
        <v>0</v>
      </c>
      <c r="G97" s="305">
        <v>0</v>
      </c>
      <c r="H97" s="247">
        <f aca="true" t="shared" si="6" ref="H97:H113">SUM(E97:G97)</f>
        <v>481938</v>
      </c>
      <c r="I97" s="279">
        <f t="shared" si="4"/>
        <v>481938</v>
      </c>
      <c r="J97" s="41"/>
      <c r="K97" s="50" t="s">
        <v>60</v>
      </c>
      <c r="L97" s="194"/>
      <c r="M97" s="194" t="s">
        <v>196</v>
      </c>
      <c r="N97" s="194"/>
    </row>
    <row r="98" spans="1:14" s="250" customFormat="1" ht="60.75" customHeight="1">
      <c r="A98" s="241"/>
      <c r="B98" s="320" t="s">
        <v>394</v>
      </c>
      <c r="C98" s="289" t="s">
        <v>395</v>
      </c>
      <c r="D98" s="74" t="s">
        <v>391</v>
      </c>
      <c r="E98" s="321">
        <v>5830006</v>
      </c>
      <c r="F98" s="305">
        <v>0</v>
      </c>
      <c r="G98" s="305">
        <v>0</v>
      </c>
      <c r="H98" s="322">
        <f t="shared" si="6"/>
        <v>5830006</v>
      </c>
      <c r="I98" s="279">
        <f t="shared" si="4"/>
        <v>5830006</v>
      </c>
      <c r="J98" s="41"/>
      <c r="K98" s="50" t="s">
        <v>60</v>
      </c>
      <c r="L98" s="194"/>
      <c r="M98" s="194" t="s">
        <v>196</v>
      </c>
      <c r="N98" s="194"/>
    </row>
    <row r="99" spans="1:14" s="250" customFormat="1" ht="60.75" customHeight="1">
      <c r="A99" s="241"/>
      <c r="B99" s="320" t="s">
        <v>396</v>
      </c>
      <c r="C99" s="289" t="s">
        <v>397</v>
      </c>
      <c r="D99" s="74" t="s">
        <v>391</v>
      </c>
      <c r="E99" s="321">
        <v>24500</v>
      </c>
      <c r="F99" s="305">
        <v>0</v>
      </c>
      <c r="G99" s="305">
        <v>0</v>
      </c>
      <c r="H99" s="322">
        <f t="shared" si="6"/>
        <v>24500</v>
      </c>
      <c r="I99" s="279">
        <f t="shared" si="4"/>
        <v>24500</v>
      </c>
      <c r="J99" s="41"/>
      <c r="K99" s="50" t="s">
        <v>60</v>
      </c>
      <c r="L99" s="194"/>
      <c r="M99" s="194" t="s">
        <v>196</v>
      </c>
      <c r="N99" s="194"/>
    </row>
    <row r="100" spans="1:14" s="250" customFormat="1" ht="60.75" customHeight="1">
      <c r="A100" s="241"/>
      <c r="B100" s="320" t="s">
        <v>398</v>
      </c>
      <c r="C100" s="289" t="s">
        <v>399</v>
      </c>
      <c r="D100" s="74" t="s">
        <v>391</v>
      </c>
      <c r="E100" s="321">
        <v>156300</v>
      </c>
      <c r="F100" s="305">
        <v>0</v>
      </c>
      <c r="G100" s="305">
        <v>0</v>
      </c>
      <c r="H100" s="322">
        <f t="shared" si="6"/>
        <v>156300</v>
      </c>
      <c r="I100" s="279">
        <f t="shared" si="4"/>
        <v>156300</v>
      </c>
      <c r="J100" s="41"/>
      <c r="K100" s="50" t="s">
        <v>60</v>
      </c>
      <c r="L100" s="194"/>
      <c r="M100" s="194" t="s">
        <v>196</v>
      </c>
      <c r="N100" s="194"/>
    </row>
    <row r="101" spans="1:14" s="250" customFormat="1" ht="60.75" customHeight="1">
      <c r="A101" s="241"/>
      <c r="B101" s="320" t="s">
        <v>400</v>
      </c>
      <c r="C101" s="289" t="s">
        <v>401</v>
      </c>
      <c r="D101" s="74" t="s">
        <v>391</v>
      </c>
      <c r="E101" s="321">
        <v>431850</v>
      </c>
      <c r="F101" s="305">
        <v>0</v>
      </c>
      <c r="G101" s="305">
        <v>0</v>
      </c>
      <c r="H101" s="322">
        <f t="shared" si="6"/>
        <v>431850</v>
      </c>
      <c r="I101" s="279">
        <f t="shared" si="4"/>
        <v>431850</v>
      </c>
      <c r="J101" s="41"/>
      <c r="K101" s="50" t="s">
        <v>60</v>
      </c>
      <c r="L101" s="194"/>
      <c r="M101" s="194" t="s">
        <v>196</v>
      </c>
      <c r="N101" s="194"/>
    </row>
    <row r="102" spans="1:14" s="250" customFormat="1" ht="60.75" customHeight="1">
      <c r="A102" s="241"/>
      <c r="B102" s="242" t="s">
        <v>402</v>
      </c>
      <c r="C102" s="289" t="s">
        <v>403</v>
      </c>
      <c r="D102" s="74" t="s">
        <v>391</v>
      </c>
      <c r="E102" s="245">
        <v>84450</v>
      </c>
      <c r="F102" s="305">
        <v>0</v>
      </c>
      <c r="G102" s="305">
        <v>0</v>
      </c>
      <c r="H102" s="247">
        <f t="shared" si="6"/>
        <v>84450</v>
      </c>
      <c r="I102" s="279">
        <f t="shared" si="4"/>
        <v>84450</v>
      </c>
      <c r="J102" s="41"/>
      <c r="K102" s="50" t="s">
        <v>60</v>
      </c>
      <c r="L102" s="194"/>
      <c r="M102" s="194" t="s">
        <v>196</v>
      </c>
      <c r="N102" s="194"/>
    </row>
    <row r="103" spans="1:14" s="250" customFormat="1" ht="60.75" customHeight="1">
      <c r="A103" s="241"/>
      <c r="B103" s="242" t="s">
        <v>404</v>
      </c>
      <c r="C103" s="289" t="s">
        <v>405</v>
      </c>
      <c r="D103" s="74" t="s">
        <v>391</v>
      </c>
      <c r="E103" s="245">
        <v>6080361</v>
      </c>
      <c r="F103" s="305">
        <v>0</v>
      </c>
      <c r="G103" s="305">
        <v>0</v>
      </c>
      <c r="H103" s="247">
        <f t="shared" si="6"/>
        <v>6080361</v>
      </c>
      <c r="I103" s="279">
        <f t="shared" si="4"/>
        <v>6080361</v>
      </c>
      <c r="J103" s="41"/>
      <c r="K103" s="50" t="s">
        <v>60</v>
      </c>
      <c r="L103" s="194"/>
      <c r="M103" s="194" t="s">
        <v>196</v>
      </c>
      <c r="N103" s="194"/>
    </row>
    <row r="104" spans="1:14" s="250" customFormat="1" ht="60.75" customHeight="1">
      <c r="A104" s="241"/>
      <c r="B104" s="242" t="s">
        <v>406</v>
      </c>
      <c r="C104" s="289" t="s">
        <v>407</v>
      </c>
      <c r="D104" s="74" t="s">
        <v>391</v>
      </c>
      <c r="E104" s="245">
        <v>161000</v>
      </c>
      <c r="F104" s="305">
        <v>0</v>
      </c>
      <c r="G104" s="305">
        <v>0</v>
      </c>
      <c r="H104" s="247">
        <f t="shared" si="6"/>
        <v>161000</v>
      </c>
      <c r="I104" s="279">
        <f t="shared" si="4"/>
        <v>161000</v>
      </c>
      <c r="J104" s="41"/>
      <c r="K104" s="50" t="s">
        <v>60</v>
      </c>
      <c r="L104" s="194"/>
      <c r="M104" s="194" t="s">
        <v>196</v>
      </c>
      <c r="N104" s="194"/>
    </row>
    <row r="105" spans="1:14" s="250" customFormat="1" ht="60.75" customHeight="1">
      <c r="A105" s="241"/>
      <c r="B105" s="242" t="s">
        <v>408</v>
      </c>
      <c r="C105" s="289" t="s">
        <v>409</v>
      </c>
      <c r="D105" s="74" t="s">
        <v>391</v>
      </c>
      <c r="E105" s="245">
        <v>7000</v>
      </c>
      <c r="F105" s="305">
        <v>0</v>
      </c>
      <c r="G105" s="305">
        <v>0</v>
      </c>
      <c r="H105" s="247">
        <f t="shared" si="6"/>
        <v>7000</v>
      </c>
      <c r="I105" s="279">
        <f t="shared" si="4"/>
        <v>7000</v>
      </c>
      <c r="J105" s="41"/>
      <c r="K105" s="50" t="s">
        <v>60</v>
      </c>
      <c r="L105" s="194"/>
      <c r="M105" s="194" t="s">
        <v>196</v>
      </c>
      <c r="N105" s="194"/>
    </row>
    <row r="106" spans="1:14" s="250" customFormat="1" ht="60.75" customHeight="1">
      <c r="A106" s="241"/>
      <c r="B106" s="242" t="s">
        <v>410</v>
      </c>
      <c r="C106" s="289" t="s">
        <v>411</v>
      </c>
      <c r="D106" s="74" t="s">
        <v>391</v>
      </c>
      <c r="E106" s="245">
        <v>22000</v>
      </c>
      <c r="F106" s="305">
        <v>0</v>
      </c>
      <c r="G106" s="305">
        <v>0</v>
      </c>
      <c r="H106" s="247">
        <f t="shared" si="6"/>
        <v>22000</v>
      </c>
      <c r="I106" s="279">
        <f t="shared" si="4"/>
        <v>22000</v>
      </c>
      <c r="J106" s="41"/>
      <c r="K106" s="50" t="s">
        <v>60</v>
      </c>
      <c r="L106" s="194"/>
      <c r="M106" s="194" t="s">
        <v>196</v>
      </c>
      <c r="N106" s="194"/>
    </row>
    <row r="107" spans="1:14" s="250" customFormat="1" ht="60.75" customHeight="1">
      <c r="A107" s="241"/>
      <c r="B107" s="242" t="s">
        <v>412</v>
      </c>
      <c r="C107" s="323" t="s">
        <v>409</v>
      </c>
      <c r="D107" s="74" t="s">
        <v>391</v>
      </c>
      <c r="E107" s="245">
        <v>18000</v>
      </c>
      <c r="F107" s="305">
        <v>0</v>
      </c>
      <c r="G107" s="305">
        <v>0</v>
      </c>
      <c r="H107" s="324">
        <f t="shared" si="6"/>
        <v>18000</v>
      </c>
      <c r="I107" s="279">
        <f t="shared" si="4"/>
        <v>18000</v>
      </c>
      <c r="J107" s="41"/>
      <c r="K107" s="50" t="s">
        <v>60</v>
      </c>
      <c r="L107" s="194"/>
      <c r="M107" s="194" t="s">
        <v>196</v>
      </c>
      <c r="N107" s="194"/>
    </row>
    <row r="108" spans="1:14" s="250" customFormat="1" ht="60.75" customHeight="1">
      <c r="A108" s="241"/>
      <c r="B108" s="242" t="s">
        <v>413</v>
      </c>
      <c r="C108" s="289" t="s">
        <v>414</v>
      </c>
      <c r="D108" s="74" t="s">
        <v>391</v>
      </c>
      <c r="E108" s="245">
        <v>455761</v>
      </c>
      <c r="F108" s="305">
        <v>0</v>
      </c>
      <c r="G108" s="305">
        <v>0</v>
      </c>
      <c r="H108" s="247">
        <f t="shared" si="6"/>
        <v>455761</v>
      </c>
      <c r="I108" s="279">
        <f t="shared" si="4"/>
        <v>455761</v>
      </c>
      <c r="J108" s="41"/>
      <c r="K108" s="50" t="s">
        <v>60</v>
      </c>
      <c r="L108" s="194"/>
      <c r="M108" s="194" t="s">
        <v>196</v>
      </c>
      <c r="N108" s="194"/>
    </row>
    <row r="109" spans="1:14" s="250" customFormat="1" ht="60.75" customHeight="1">
      <c r="A109" s="241"/>
      <c r="B109" s="242" t="s">
        <v>415</v>
      </c>
      <c r="C109" s="289" t="s">
        <v>416</v>
      </c>
      <c r="D109" s="74" t="s">
        <v>391</v>
      </c>
      <c r="E109" s="245">
        <v>1747600</v>
      </c>
      <c r="F109" s="305">
        <v>0</v>
      </c>
      <c r="G109" s="305">
        <v>0</v>
      </c>
      <c r="H109" s="247">
        <f t="shared" si="6"/>
        <v>1747600</v>
      </c>
      <c r="I109" s="279">
        <f t="shared" si="4"/>
        <v>1747600</v>
      </c>
      <c r="J109" s="41"/>
      <c r="K109" s="50" t="s">
        <v>60</v>
      </c>
      <c r="L109" s="194"/>
      <c r="M109" s="194" t="s">
        <v>196</v>
      </c>
      <c r="N109" s="194"/>
    </row>
    <row r="110" spans="1:14" s="250" customFormat="1" ht="60.75" customHeight="1">
      <c r="A110" s="241"/>
      <c r="B110" s="242" t="s">
        <v>417</v>
      </c>
      <c r="C110" s="289" t="s">
        <v>418</v>
      </c>
      <c r="D110" s="74" t="s">
        <v>391</v>
      </c>
      <c r="E110" s="245">
        <v>-8708</v>
      </c>
      <c r="F110" s="305">
        <v>0</v>
      </c>
      <c r="G110" s="305">
        <v>0</v>
      </c>
      <c r="H110" s="247">
        <f t="shared" si="6"/>
        <v>-8708</v>
      </c>
      <c r="I110" s="279">
        <f t="shared" si="4"/>
        <v>-8708</v>
      </c>
      <c r="J110" s="41"/>
      <c r="K110" s="50" t="s">
        <v>60</v>
      </c>
      <c r="L110" s="194"/>
      <c r="M110" s="194" t="s">
        <v>196</v>
      </c>
      <c r="N110" s="194"/>
    </row>
    <row r="111" spans="1:14" s="250" customFormat="1" ht="60.75" customHeight="1">
      <c r="A111" s="241"/>
      <c r="B111" s="242" t="s">
        <v>419</v>
      </c>
      <c r="C111" s="289" t="s">
        <v>420</v>
      </c>
      <c r="D111" s="74" t="s">
        <v>391</v>
      </c>
      <c r="E111" s="245">
        <v>3692</v>
      </c>
      <c r="F111" s="305">
        <v>0</v>
      </c>
      <c r="G111" s="305">
        <v>0</v>
      </c>
      <c r="H111" s="247">
        <f t="shared" si="6"/>
        <v>3692</v>
      </c>
      <c r="I111" s="279">
        <f t="shared" si="4"/>
        <v>3692</v>
      </c>
      <c r="J111" s="41"/>
      <c r="K111" s="50" t="s">
        <v>60</v>
      </c>
      <c r="L111" s="194"/>
      <c r="M111" s="194" t="s">
        <v>196</v>
      </c>
      <c r="N111" s="194"/>
    </row>
    <row r="112" spans="1:14" s="250" customFormat="1" ht="60.75" customHeight="1">
      <c r="A112" s="241"/>
      <c r="B112" s="242" t="s">
        <v>421</v>
      </c>
      <c r="C112" s="289" t="s">
        <v>422</v>
      </c>
      <c r="D112" s="74" t="s">
        <v>391</v>
      </c>
      <c r="E112" s="245">
        <v>33000</v>
      </c>
      <c r="F112" s="305">
        <v>0</v>
      </c>
      <c r="G112" s="305">
        <v>0</v>
      </c>
      <c r="H112" s="247">
        <f t="shared" si="6"/>
        <v>33000</v>
      </c>
      <c r="I112" s="279">
        <f t="shared" si="4"/>
        <v>33000</v>
      </c>
      <c r="J112" s="41"/>
      <c r="K112" s="50" t="s">
        <v>60</v>
      </c>
      <c r="L112" s="194"/>
      <c r="M112" s="194" t="s">
        <v>196</v>
      </c>
      <c r="N112" s="194"/>
    </row>
    <row r="113" spans="1:14" s="250" customFormat="1" ht="60.75" customHeight="1">
      <c r="A113" s="241"/>
      <c r="B113" s="242" t="s">
        <v>423</v>
      </c>
      <c r="C113" s="289" t="s">
        <v>424</v>
      </c>
      <c r="D113" s="74" t="s">
        <v>391</v>
      </c>
      <c r="E113" s="245">
        <v>11489</v>
      </c>
      <c r="F113" s="305">
        <v>0</v>
      </c>
      <c r="G113" s="305">
        <v>0</v>
      </c>
      <c r="H113" s="247">
        <f t="shared" si="6"/>
        <v>11489</v>
      </c>
      <c r="I113" s="279">
        <f t="shared" si="4"/>
        <v>11489</v>
      </c>
      <c r="J113" s="41"/>
      <c r="K113" s="50" t="s">
        <v>60</v>
      </c>
      <c r="L113" s="194"/>
      <c r="M113" s="194" t="s">
        <v>196</v>
      </c>
      <c r="N113" s="194"/>
    </row>
    <row r="114" spans="1:14" s="250" customFormat="1" ht="60.75" customHeight="1">
      <c r="A114" s="241"/>
      <c r="B114" s="242" t="s">
        <v>425</v>
      </c>
      <c r="C114" s="323" t="s">
        <v>409</v>
      </c>
      <c r="D114" s="74" t="s">
        <v>391</v>
      </c>
      <c r="E114" s="245">
        <v>9000</v>
      </c>
      <c r="F114" s="305">
        <v>0</v>
      </c>
      <c r="G114" s="305">
        <v>0</v>
      </c>
      <c r="H114" s="324">
        <v>9000</v>
      </c>
      <c r="I114" s="279">
        <f t="shared" si="4"/>
        <v>9000</v>
      </c>
      <c r="J114" s="41"/>
      <c r="K114" s="50" t="s">
        <v>60</v>
      </c>
      <c r="L114" s="194"/>
      <c r="M114" s="194" t="s">
        <v>196</v>
      </c>
      <c r="N114" s="194"/>
    </row>
    <row r="115" spans="1:14" s="250" customFormat="1" ht="60.75" customHeight="1">
      <c r="A115" s="241"/>
      <c r="B115" s="242" t="s">
        <v>426</v>
      </c>
      <c r="C115" s="289" t="s">
        <v>427</v>
      </c>
      <c r="D115" s="74" t="s">
        <v>391</v>
      </c>
      <c r="E115" s="245">
        <v>6256698</v>
      </c>
      <c r="F115" s="305">
        <v>0</v>
      </c>
      <c r="G115" s="305">
        <v>0</v>
      </c>
      <c r="H115" s="247">
        <f aca="true" t="shared" si="7" ref="H115:H123">SUM(E115:G115)</f>
        <v>6256698</v>
      </c>
      <c r="I115" s="279">
        <f t="shared" si="4"/>
        <v>6256698</v>
      </c>
      <c r="J115" s="41"/>
      <c r="K115" s="50" t="s">
        <v>60</v>
      </c>
      <c r="L115" s="194"/>
      <c r="M115" s="194" t="s">
        <v>196</v>
      </c>
      <c r="N115" s="194"/>
    </row>
    <row r="116" spans="1:14" s="250" customFormat="1" ht="60.75" customHeight="1">
      <c r="A116" s="241"/>
      <c r="B116" s="242" t="s">
        <v>428</v>
      </c>
      <c r="C116" s="289" t="s">
        <v>429</v>
      </c>
      <c r="D116" s="74" t="s">
        <v>391</v>
      </c>
      <c r="E116" s="245">
        <v>4651</v>
      </c>
      <c r="F116" s="305">
        <v>0</v>
      </c>
      <c r="G116" s="305">
        <v>0</v>
      </c>
      <c r="H116" s="247">
        <f t="shared" si="7"/>
        <v>4651</v>
      </c>
      <c r="I116" s="279">
        <f t="shared" si="4"/>
        <v>4651</v>
      </c>
      <c r="J116" s="41"/>
      <c r="K116" s="50" t="s">
        <v>60</v>
      </c>
      <c r="L116" s="194"/>
      <c r="M116" s="194" t="s">
        <v>196</v>
      </c>
      <c r="N116" s="194"/>
    </row>
    <row r="117" spans="1:14" s="250" customFormat="1" ht="60.75" customHeight="1">
      <c r="A117" s="241"/>
      <c r="B117" s="242" t="s">
        <v>430</v>
      </c>
      <c r="C117" s="289" t="s">
        <v>431</v>
      </c>
      <c r="D117" s="74" t="s">
        <v>391</v>
      </c>
      <c r="E117" s="245">
        <v>428761</v>
      </c>
      <c r="F117" s="305">
        <v>0</v>
      </c>
      <c r="G117" s="305">
        <v>0</v>
      </c>
      <c r="H117" s="247">
        <f t="shared" si="7"/>
        <v>428761</v>
      </c>
      <c r="I117" s="279">
        <f t="shared" si="4"/>
        <v>428761</v>
      </c>
      <c r="J117" s="41"/>
      <c r="K117" s="50" t="s">
        <v>60</v>
      </c>
      <c r="L117" s="194"/>
      <c r="M117" s="194" t="s">
        <v>196</v>
      </c>
      <c r="N117" s="194"/>
    </row>
    <row r="118" spans="1:14" s="250" customFormat="1" ht="60.75" customHeight="1">
      <c r="A118" s="241"/>
      <c r="B118" s="242" t="s">
        <v>432</v>
      </c>
      <c r="C118" s="289" t="s">
        <v>433</v>
      </c>
      <c r="D118" s="74" t="s">
        <v>391</v>
      </c>
      <c r="E118" s="245">
        <v>7333</v>
      </c>
      <c r="F118" s="305">
        <v>0</v>
      </c>
      <c r="G118" s="305">
        <v>0</v>
      </c>
      <c r="H118" s="247">
        <f t="shared" si="7"/>
        <v>7333</v>
      </c>
      <c r="I118" s="279">
        <f t="shared" si="4"/>
        <v>7333</v>
      </c>
      <c r="J118" s="41"/>
      <c r="K118" s="50" t="s">
        <v>60</v>
      </c>
      <c r="L118" s="194"/>
      <c r="M118" s="194" t="s">
        <v>196</v>
      </c>
      <c r="N118" s="194"/>
    </row>
    <row r="119" spans="1:14" s="250" customFormat="1" ht="60.75" customHeight="1">
      <c r="A119" s="241"/>
      <c r="B119" s="325" t="s">
        <v>434</v>
      </c>
      <c r="C119" s="326" t="s">
        <v>435</v>
      </c>
      <c r="D119" s="74" t="s">
        <v>391</v>
      </c>
      <c r="E119" s="327">
        <v>1684</v>
      </c>
      <c r="F119" s="305">
        <v>0</v>
      </c>
      <c r="G119" s="305">
        <v>0</v>
      </c>
      <c r="H119" s="328">
        <f t="shared" si="7"/>
        <v>1684</v>
      </c>
      <c r="I119" s="279">
        <f t="shared" si="4"/>
        <v>1684</v>
      </c>
      <c r="J119" s="41"/>
      <c r="K119" s="50" t="s">
        <v>60</v>
      </c>
      <c r="L119" s="194"/>
      <c r="M119" s="194" t="s">
        <v>196</v>
      </c>
      <c r="N119" s="194"/>
    </row>
    <row r="120" spans="1:14" s="250" customFormat="1" ht="60.75" customHeight="1">
      <c r="A120" s="259"/>
      <c r="B120" s="242" t="s">
        <v>436</v>
      </c>
      <c r="C120" s="319" t="s">
        <v>437</v>
      </c>
      <c r="D120" s="74" t="s">
        <v>391</v>
      </c>
      <c r="E120" s="245">
        <v>30000</v>
      </c>
      <c r="F120" s="305">
        <v>0</v>
      </c>
      <c r="G120" s="305">
        <v>0</v>
      </c>
      <c r="H120" s="247">
        <f t="shared" si="7"/>
        <v>30000</v>
      </c>
      <c r="I120" s="279">
        <f t="shared" si="4"/>
        <v>30000</v>
      </c>
      <c r="J120" s="41"/>
      <c r="K120" s="50" t="s">
        <v>60</v>
      </c>
      <c r="L120" s="194"/>
      <c r="M120" s="194" t="s">
        <v>196</v>
      </c>
      <c r="N120" s="194"/>
    </row>
    <row r="121" spans="1:14" s="250" customFormat="1" ht="60.75" customHeight="1">
      <c r="A121" s="259"/>
      <c r="B121" s="242" t="s">
        <v>438</v>
      </c>
      <c r="C121" s="319" t="s">
        <v>439</v>
      </c>
      <c r="D121" s="74" t="s">
        <v>391</v>
      </c>
      <c r="E121" s="245">
        <v>4000</v>
      </c>
      <c r="F121" s="305">
        <v>0</v>
      </c>
      <c r="G121" s="305">
        <v>0</v>
      </c>
      <c r="H121" s="247">
        <f t="shared" si="7"/>
        <v>4000</v>
      </c>
      <c r="I121" s="279">
        <f t="shared" si="4"/>
        <v>4000</v>
      </c>
      <c r="J121" s="41"/>
      <c r="K121" s="50" t="s">
        <v>60</v>
      </c>
      <c r="L121" s="194"/>
      <c r="M121" s="194" t="s">
        <v>196</v>
      </c>
      <c r="N121" s="194"/>
    </row>
    <row r="122" spans="1:14" s="250" customFormat="1" ht="60.75" customHeight="1">
      <c r="A122" s="259"/>
      <c r="B122" s="242" t="s">
        <v>440</v>
      </c>
      <c r="C122" s="319" t="s">
        <v>441</v>
      </c>
      <c r="D122" s="74" t="s">
        <v>391</v>
      </c>
      <c r="E122" s="245">
        <v>180150</v>
      </c>
      <c r="F122" s="305">
        <v>0</v>
      </c>
      <c r="G122" s="305">
        <v>0</v>
      </c>
      <c r="H122" s="247">
        <f t="shared" si="7"/>
        <v>180150</v>
      </c>
      <c r="I122" s="279">
        <f t="shared" si="4"/>
        <v>180150</v>
      </c>
      <c r="J122" s="41"/>
      <c r="K122" s="50" t="s">
        <v>60</v>
      </c>
      <c r="L122" s="194"/>
      <c r="M122" s="194" t="s">
        <v>196</v>
      </c>
      <c r="N122" s="194"/>
    </row>
    <row r="123" spans="1:14" s="250" customFormat="1" ht="60.75" customHeight="1">
      <c r="A123" s="259"/>
      <c r="B123" s="242" t="s">
        <v>442</v>
      </c>
      <c r="C123" s="319" t="s">
        <v>443</v>
      </c>
      <c r="D123" s="74" t="s">
        <v>391</v>
      </c>
      <c r="E123" s="245">
        <v>1098950</v>
      </c>
      <c r="F123" s="305">
        <v>0</v>
      </c>
      <c r="G123" s="305">
        <v>0</v>
      </c>
      <c r="H123" s="247">
        <f t="shared" si="7"/>
        <v>1098950</v>
      </c>
      <c r="I123" s="279">
        <f t="shared" si="4"/>
        <v>1098950</v>
      </c>
      <c r="J123" s="41"/>
      <c r="K123" s="50" t="s">
        <v>60</v>
      </c>
      <c r="L123" s="194"/>
      <c r="M123" s="194" t="s">
        <v>196</v>
      </c>
      <c r="N123" s="194"/>
    </row>
    <row r="124" spans="1:14" s="250" customFormat="1" ht="60.75" customHeight="1">
      <c r="A124" s="329" t="s">
        <v>52</v>
      </c>
      <c r="B124" s="330"/>
      <c r="C124" s="331"/>
      <c r="D124" s="332"/>
      <c r="E124" s="315">
        <f>SUM(E96:E123)</f>
        <v>23619016</v>
      </c>
      <c r="F124" s="315">
        <f>SUM(F96:F123)</f>
        <v>0</v>
      </c>
      <c r="G124" s="315">
        <f>SUM(G96:G123)</f>
        <v>0</v>
      </c>
      <c r="H124" s="315">
        <f>SUM(H96:H123)</f>
        <v>23619016</v>
      </c>
      <c r="I124" s="298">
        <f t="shared" si="4"/>
        <v>23619016</v>
      </c>
      <c r="J124" s="299"/>
      <c r="K124" s="300"/>
      <c r="L124" s="63"/>
      <c r="M124" s="63"/>
      <c r="N124" s="63"/>
    </row>
    <row r="125" spans="1:14" s="250" customFormat="1" ht="60.75" customHeight="1">
      <c r="A125" s="316" t="s">
        <v>444</v>
      </c>
      <c r="B125" s="242" t="s">
        <v>445</v>
      </c>
      <c r="C125" s="319" t="s">
        <v>446</v>
      </c>
      <c r="D125" s="74" t="s">
        <v>391</v>
      </c>
      <c r="E125" s="245">
        <v>600000</v>
      </c>
      <c r="F125" s="305">
        <v>0</v>
      </c>
      <c r="G125" s="305">
        <v>0</v>
      </c>
      <c r="H125" s="247">
        <f aca="true" t="shared" si="8" ref="H125:H156">SUM(E125:G125)</f>
        <v>600000</v>
      </c>
      <c r="I125" s="279">
        <f t="shared" si="4"/>
        <v>600000</v>
      </c>
      <c r="J125" s="41"/>
      <c r="K125" s="50" t="s">
        <v>60</v>
      </c>
      <c r="L125" s="194"/>
      <c r="M125" s="194" t="s">
        <v>196</v>
      </c>
      <c r="N125" s="194"/>
    </row>
    <row r="126" spans="1:14" s="250" customFormat="1" ht="60.75" customHeight="1">
      <c r="A126" s="316"/>
      <c r="B126" s="242" t="s">
        <v>447</v>
      </c>
      <c r="C126" s="319" t="s">
        <v>448</v>
      </c>
      <c r="D126" s="74" t="s">
        <v>391</v>
      </c>
      <c r="E126" s="245">
        <v>26218</v>
      </c>
      <c r="F126" s="305">
        <v>0</v>
      </c>
      <c r="G126" s="305">
        <v>0</v>
      </c>
      <c r="H126" s="247">
        <f t="shared" si="8"/>
        <v>26218</v>
      </c>
      <c r="I126" s="279">
        <f t="shared" si="4"/>
        <v>26218</v>
      </c>
      <c r="J126" s="41"/>
      <c r="K126" s="50" t="s">
        <v>60</v>
      </c>
      <c r="L126" s="194"/>
      <c r="M126" s="194" t="s">
        <v>196</v>
      </c>
      <c r="N126" s="194"/>
    </row>
    <row r="127" spans="1:14" s="250" customFormat="1" ht="60.75" customHeight="1">
      <c r="A127" s="316"/>
      <c r="B127" s="242" t="s">
        <v>449</v>
      </c>
      <c r="C127" s="319" t="s">
        <v>450</v>
      </c>
      <c r="D127" s="74" t="s">
        <v>391</v>
      </c>
      <c r="E127" s="245">
        <v>308708</v>
      </c>
      <c r="F127" s="305">
        <v>0</v>
      </c>
      <c r="G127" s="305">
        <v>0</v>
      </c>
      <c r="H127" s="247">
        <f t="shared" si="8"/>
        <v>308708</v>
      </c>
      <c r="I127" s="279">
        <f t="shared" si="4"/>
        <v>308708</v>
      </c>
      <c r="J127" s="41"/>
      <c r="K127" s="50" t="s">
        <v>60</v>
      </c>
      <c r="L127" s="194"/>
      <c r="M127" s="194" t="s">
        <v>196</v>
      </c>
      <c r="N127" s="194"/>
    </row>
    <row r="128" spans="1:14" s="250" customFormat="1" ht="60.75" customHeight="1">
      <c r="A128" s="316"/>
      <c r="B128" s="242" t="s">
        <v>451</v>
      </c>
      <c r="C128" s="319" t="s">
        <v>422</v>
      </c>
      <c r="D128" s="74" t="s">
        <v>391</v>
      </c>
      <c r="E128" s="245">
        <v>30030</v>
      </c>
      <c r="F128" s="305">
        <v>0</v>
      </c>
      <c r="G128" s="305">
        <v>0</v>
      </c>
      <c r="H128" s="247">
        <f t="shared" si="8"/>
        <v>30030</v>
      </c>
      <c r="I128" s="279">
        <f t="shared" si="4"/>
        <v>30030</v>
      </c>
      <c r="J128" s="41"/>
      <c r="K128" s="50" t="s">
        <v>60</v>
      </c>
      <c r="L128" s="194"/>
      <c r="M128" s="194" t="s">
        <v>196</v>
      </c>
      <c r="N128" s="194"/>
    </row>
    <row r="129" spans="1:14" s="250" customFormat="1" ht="60.75" customHeight="1">
      <c r="A129" s="316"/>
      <c r="B129" s="242" t="s">
        <v>452</v>
      </c>
      <c r="C129" s="319" t="s">
        <v>453</v>
      </c>
      <c r="D129" s="74" t="s">
        <v>391</v>
      </c>
      <c r="E129" s="245">
        <v>1650000</v>
      </c>
      <c r="F129" s="305">
        <v>0</v>
      </c>
      <c r="G129" s="305">
        <v>0</v>
      </c>
      <c r="H129" s="247">
        <f t="shared" si="8"/>
        <v>1650000</v>
      </c>
      <c r="I129" s="279">
        <f t="shared" si="4"/>
        <v>1650000</v>
      </c>
      <c r="J129" s="41"/>
      <c r="K129" s="50" t="s">
        <v>60</v>
      </c>
      <c r="L129" s="194"/>
      <c r="M129" s="194" t="s">
        <v>196</v>
      </c>
      <c r="N129" s="194"/>
    </row>
    <row r="130" spans="1:14" s="250" customFormat="1" ht="60.75" customHeight="1">
      <c r="A130" s="316"/>
      <c r="B130" s="242" t="s">
        <v>454</v>
      </c>
      <c r="C130" s="319" t="s">
        <v>455</v>
      </c>
      <c r="D130" s="74" t="s">
        <v>391</v>
      </c>
      <c r="E130" s="245">
        <v>160000</v>
      </c>
      <c r="F130" s="305">
        <v>0</v>
      </c>
      <c r="G130" s="305">
        <v>0</v>
      </c>
      <c r="H130" s="247">
        <f t="shared" si="8"/>
        <v>160000</v>
      </c>
      <c r="I130" s="279">
        <f t="shared" si="4"/>
        <v>160000</v>
      </c>
      <c r="J130" s="41"/>
      <c r="K130" s="50" t="s">
        <v>60</v>
      </c>
      <c r="L130" s="194"/>
      <c r="M130" s="194" t="s">
        <v>196</v>
      </c>
      <c r="N130" s="194"/>
    </row>
    <row r="131" spans="1:14" s="250" customFormat="1" ht="60.75" customHeight="1">
      <c r="A131" s="316"/>
      <c r="B131" s="242" t="s">
        <v>456</v>
      </c>
      <c r="C131" s="319" t="s">
        <v>457</v>
      </c>
      <c r="D131" s="74" t="s">
        <v>391</v>
      </c>
      <c r="E131" s="245">
        <v>140000</v>
      </c>
      <c r="F131" s="305">
        <v>0</v>
      </c>
      <c r="G131" s="305">
        <v>0</v>
      </c>
      <c r="H131" s="247">
        <f t="shared" si="8"/>
        <v>140000</v>
      </c>
      <c r="I131" s="279">
        <f t="shared" si="4"/>
        <v>140000</v>
      </c>
      <c r="J131" s="41"/>
      <c r="K131" s="50" t="s">
        <v>60</v>
      </c>
      <c r="L131" s="194"/>
      <c r="M131" s="194" t="s">
        <v>196</v>
      </c>
      <c r="N131" s="194"/>
    </row>
    <row r="132" spans="1:14" s="250" customFormat="1" ht="60.75" customHeight="1">
      <c r="A132" s="316"/>
      <c r="B132" s="242" t="s">
        <v>458</v>
      </c>
      <c r="C132" s="319" t="s">
        <v>459</v>
      </c>
      <c r="D132" s="74" t="s">
        <v>391</v>
      </c>
      <c r="E132" s="245">
        <v>360000</v>
      </c>
      <c r="F132" s="305">
        <v>0</v>
      </c>
      <c r="G132" s="305">
        <v>0</v>
      </c>
      <c r="H132" s="247">
        <f t="shared" si="8"/>
        <v>360000</v>
      </c>
      <c r="I132" s="279">
        <f t="shared" si="4"/>
        <v>360000</v>
      </c>
      <c r="J132" s="41"/>
      <c r="K132" s="50" t="s">
        <v>60</v>
      </c>
      <c r="L132" s="194"/>
      <c r="M132" s="194" t="s">
        <v>196</v>
      </c>
      <c r="N132" s="194"/>
    </row>
    <row r="133" spans="1:14" s="250" customFormat="1" ht="60.75" customHeight="1">
      <c r="A133" s="316"/>
      <c r="B133" s="242" t="s">
        <v>460</v>
      </c>
      <c r="C133" s="319" t="s">
        <v>461</v>
      </c>
      <c r="D133" s="74" t="s">
        <v>391</v>
      </c>
      <c r="E133" s="245">
        <v>1150000</v>
      </c>
      <c r="F133" s="305">
        <v>0</v>
      </c>
      <c r="G133" s="305">
        <v>0</v>
      </c>
      <c r="H133" s="247">
        <f t="shared" si="8"/>
        <v>1150000</v>
      </c>
      <c r="I133" s="279">
        <f t="shared" si="4"/>
        <v>1150000</v>
      </c>
      <c r="J133" s="41"/>
      <c r="K133" s="50" t="s">
        <v>60</v>
      </c>
      <c r="L133" s="194"/>
      <c r="M133" s="194" t="s">
        <v>196</v>
      </c>
      <c r="N133" s="194"/>
    </row>
    <row r="134" spans="1:14" s="250" customFormat="1" ht="60.75" customHeight="1">
      <c r="A134" s="316"/>
      <c r="B134" s="242" t="s">
        <v>462</v>
      </c>
      <c r="C134" s="319" t="s">
        <v>463</v>
      </c>
      <c r="D134" s="74" t="s">
        <v>391</v>
      </c>
      <c r="E134" s="245">
        <v>240000</v>
      </c>
      <c r="F134" s="305">
        <v>0</v>
      </c>
      <c r="G134" s="305">
        <v>0</v>
      </c>
      <c r="H134" s="247">
        <f t="shared" si="8"/>
        <v>240000</v>
      </c>
      <c r="I134" s="279">
        <f t="shared" si="4"/>
        <v>240000</v>
      </c>
      <c r="J134" s="41"/>
      <c r="K134" s="50" t="s">
        <v>60</v>
      </c>
      <c r="L134" s="194"/>
      <c r="M134" s="194" t="s">
        <v>196</v>
      </c>
      <c r="N134" s="194"/>
    </row>
    <row r="135" spans="1:14" s="250" customFormat="1" ht="60.75" customHeight="1">
      <c r="A135" s="316"/>
      <c r="B135" s="242" t="s">
        <v>464</v>
      </c>
      <c r="C135" s="319" t="s">
        <v>465</v>
      </c>
      <c r="D135" s="74" t="s">
        <v>391</v>
      </c>
      <c r="E135" s="245">
        <v>100000</v>
      </c>
      <c r="F135" s="305">
        <v>0</v>
      </c>
      <c r="G135" s="305">
        <v>0</v>
      </c>
      <c r="H135" s="247">
        <f t="shared" si="8"/>
        <v>100000</v>
      </c>
      <c r="I135" s="279">
        <f t="shared" si="4"/>
        <v>100000</v>
      </c>
      <c r="J135" s="41"/>
      <c r="K135" s="50" t="s">
        <v>60</v>
      </c>
      <c r="L135" s="194"/>
      <c r="M135" s="194" t="s">
        <v>196</v>
      </c>
      <c r="N135" s="194"/>
    </row>
    <row r="136" spans="1:14" s="250" customFormat="1" ht="60.75" customHeight="1">
      <c r="A136" s="316"/>
      <c r="B136" s="242" t="s">
        <v>466</v>
      </c>
      <c r="C136" s="319" t="s">
        <v>467</v>
      </c>
      <c r="D136" s="74" t="s">
        <v>391</v>
      </c>
      <c r="E136" s="245">
        <v>20000</v>
      </c>
      <c r="F136" s="305">
        <v>0</v>
      </c>
      <c r="G136" s="305">
        <v>0</v>
      </c>
      <c r="H136" s="247">
        <f t="shared" si="8"/>
        <v>20000</v>
      </c>
      <c r="I136" s="279">
        <f t="shared" si="4"/>
        <v>20000</v>
      </c>
      <c r="J136" s="41"/>
      <c r="K136" s="50" t="s">
        <v>60</v>
      </c>
      <c r="L136" s="194"/>
      <c r="M136" s="194" t="s">
        <v>196</v>
      </c>
      <c r="N136" s="194"/>
    </row>
    <row r="137" spans="1:14" s="250" customFormat="1" ht="60.75" customHeight="1">
      <c r="A137" s="316"/>
      <c r="B137" s="242" t="s">
        <v>468</v>
      </c>
      <c r="C137" s="319" t="s">
        <v>469</v>
      </c>
      <c r="D137" s="74" t="s">
        <v>391</v>
      </c>
      <c r="E137" s="245">
        <v>220000</v>
      </c>
      <c r="F137" s="305">
        <v>0</v>
      </c>
      <c r="G137" s="305">
        <v>0</v>
      </c>
      <c r="H137" s="247">
        <f t="shared" si="8"/>
        <v>220000</v>
      </c>
      <c r="I137" s="279">
        <f t="shared" si="4"/>
        <v>220000</v>
      </c>
      <c r="J137" s="41"/>
      <c r="K137" s="50" t="s">
        <v>60</v>
      </c>
      <c r="L137" s="194"/>
      <c r="M137" s="194" t="s">
        <v>196</v>
      </c>
      <c r="N137" s="194"/>
    </row>
    <row r="138" spans="1:14" s="250" customFormat="1" ht="60.75" customHeight="1">
      <c r="A138" s="316"/>
      <c r="B138" s="242" t="s">
        <v>470</v>
      </c>
      <c r="C138" s="319" t="s">
        <v>471</v>
      </c>
      <c r="D138" s="74" t="s">
        <v>391</v>
      </c>
      <c r="E138" s="245">
        <v>140000</v>
      </c>
      <c r="F138" s="305">
        <v>0</v>
      </c>
      <c r="G138" s="305">
        <v>0</v>
      </c>
      <c r="H138" s="247">
        <f t="shared" si="8"/>
        <v>140000</v>
      </c>
      <c r="I138" s="279">
        <f t="shared" si="4"/>
        <v>140000</v>
      </c>
      <c r="J138" s="41"/>
      <c r="K138" s="50" t="s">
        <v>60</v>
      </c>
      <c r="L138" s="194"/>
      <c r="M138" s="194" t="s">
        <v>196</v>
      </c>
      <c r="N138" s="194"/>
    </row>
    <row r="139" spans="1:14" s="250" customFormat="1" ht="60.75" customHeight="1">
      <c r="A139" s="316"/>
      <c r="B139" s="242" t="s">
        <v>472</v>
      </c>
      <c r="C139" s="319" t="s">
        <v>473</v>
      </c>
      <c r="D139" s="74" t="s">
        <v>391</v>
      </c>
      <c r="E139" s="245">
        <v>340000</v>
      </c>
      <c r="F139" s="305">
        <v>0</v>
      </c>
      <c r="G139" s="305">
        <v>0</v>
      </c>
      <c r="H139" s="247">
        <f t="shared" si="8"/>
        <v>340000</v>
      </c>
      <c r="I139" s="279">
        <f t="shared" si="4"/>
        <v>340000</v>
      </c>
      <c r="J139" s="41"/>
      <c r="K139" s="50" t="s">
        <v>60</v>
      </c>
      <c r="L139" s="194"/>
      <c r="M139" s="194" t="s">
        <v>196</v>
      </c>
      <c r="N139" s="194"/>
    </row>
    <row r="140" spans="1:14" s="250" customFormat="1" ht="60.75" customHeight="1">
      <c r="A140" s="316"/>
      <c r="B140" s="242" t="s">
        <v>474</v>
      </c>
      <c r="C140" s="319" t="s">
        <v>475</v>
      </c>
      <c r="D140" s="74" t="s">
        <v>391</v>
      </c>
      <c r="E140" s="245">
        <v>100000</v>
      </c>
      <c r="F140" s="305">
        <v>0</v>
      </c>
      <c r="G140" s="305">
        <v>0</v>
      </c>
      <c r="H140" s="247">
        <f t="shared" si="8"/>
        <v>100000</v>
      </c>
      <c r="I140" s="279">
        <f t="shared" si="4"/>
        <v>100000</v>
      </c>
      <c r="J140" s="41"/>
      <c r="K140" s="50" t="s">
        <v>60</v>
      </c>
      <c r="L140" s="194"/>
      <c r="M140" s="194" t="s">
        <v>196</v>
      </c>
      <c r="N140" s="194"/>
    </row>
    <row r="141" spans="1:14" s="250" customFormat="1" ht="60.75" customHeight="1">
      <c r="A141" s="316"/>
      <c r="B141" s="242" t="s">
        <v>476</v>
      </c>
      <c r="C141" s="319" t="s">
        <v>477</v>
      </c>
      <c r="D141" s="74" t="s">
        <v>391</v>
      </c>
      <c r="E141" s="245">
        <v>160000</v>
      </c>
      <c r="F141" s="305">
        <v>0</v>
      </c>
      <c r="G141" s="305">
        <v>0</v>
      </c>
      <c r="H141" s="247">
        <f t="shared" si="8"/>
        <v>160000</v>
      </c>
      <c r="I141" s="279">
        <f t="shared" si="4"/>
        <v>160000</v>
      </c>
      <c r="J141" s="41"/>
      <c r="K141" s="50" t="s">
        <v>60</v>
      </c>
      <c r="L141" s="194"/>
      <c r="M141" s="194" t="s">
        <v>196</v>
      </c>
      <c r="N141" s="194"/>
    </row>
    <row r="142" spans="1:14" s="250" customFormat="1" ht="60.75" customHeight="1">
      <c r="A142" s="316"/>
      <c r="B142" s="242" t="s">
        <v>478</v>
      </c>
      <c r="C142" s="319" t="s">
        <v>453</v>
      </c>
      <c r="D142" s="74" t="s">
        <v>391</v>
      </c>
      <c r="E142" s="245">
        <v>1020000</v>
      </c>
      <c r="F142" s="305">
        <v>0</v>
      </c>
      <c r="G142" s="305">
        <v>0</v>
      </c>
      <c r="H142" s="247">
        <f t="shared" si="8"/>
        <v>1020000</v>
      </c>
      <c r="I142" s="279">
        <f t="shared" si="4"/>
        <v>1020000</v>
      </c>
      <c r="J142" s="41"/>
      <c r="K142" s="50" t="s">
        <v>60</v>
      </c>
      <c r="L142" s="194"/>
      <c r="M142" s="194" t="s">
        <v>196</v>
      </c>
      <c r="N142" s="194"/>
    </row>
    <row r="143" spans="1:14" s="250" customFormat="1" ht="60.75" customHeight="1">
      <c r="A143" s="316"/>
      <c r="B143" s="242" t="s">
        <v>479</v>
      </c>
      <c r="C143" s="319" t="s">
        <v>455</v>
      </c>
      <c r="D143" s="74" t="s">
        <v>391</v>
      </c>
      <c r="E143" s="245">
        <v>80000</v>
      </c>
      <c r="F143" s="305">
        <v>0</v>
      </c>
      <c r="G143" s="305">
        <v>0</v>
      </c>
      <c r="H143" s="247">
        <f t="shared" si="8"/>
        <v>80000</v>
      </c>
      <c r="I143" s="279">
        <f t="shared" si="4"/>
        <v>80000</v>
      </c>
      <c r="J143" s="41"/>
      <c r="K143" s="50" t="s">
        <v>60</v>
      </c>
      <c r="L143" s="194"/>
      <c r="M143" s="194" t="s">
        <v>196</v>
      </c>
      <c r="N143" s="194"/>
    </row>
    <row r="144" spans="1:14" s="250" customFormat="1" ht="60.75" customHeight="1">
      <c r="A144" s="316"/>
      <c r="B144" s="242" t="s">
        <v>480</v>
      </c>
      <c r="C144" s="319" t="s">
        <v>457</v>
      </c>
      <c r="D144" s="74" t="s">
        <v>391</v>
      </c>
      <c r="E144" s="245">
        <v>140000</v>
      </c>
      <c r="F144" s="305">
        <v>0</v>
      </c>
      <c r="G144" s="305">
        <v>0</v>
      </c>
      <c r="H144" s="247">
        <f t="shared" si="8"/>
        <v>140000</v>
      </c>
      <c r="I144" s="279">
        <f t="shared" si="4"/>
        <v>140000</v>
      </c>
      <c r="J144" s="41"/>
      <c r="K144" s="50" t="s">
        <v>60</v>
      </c>
      <c r="L144" s="194"/>
      <c r="M144" s="194" t="s">
        <v>196</v>
      </c>
      <c r="N144" s="194"/>
    </row>
    <row r="145" spans="1:14" s="250" customFormat="1" ht="60.75" customHeight="1">
      <c r="A145" s="316"/>
      <c r="B145" s="242" t="s">
        <v>481</v>
      </c>
      <c r="C145" s="319" t="s">
        <v>459</v>
      </c>
      <c r="D145" s="74" t="s">
        <v>391</v>
      </c>
      <c r="E145" s="245">
        <v>220000</v>
      </c>
      <c r="F145" s="305">
        <v>0</v>
      </c>
      <c r="G145" s="305">
        <v>0</v>
      </c>
      <c r="H145" s="247">
        <f t="shared" si="8"/>
        <v>220000</v>
      </c>
      <c r="I145" s="279">
        <f t="shared" si="4"/>
        <v>220000</v>
      </c>
      <c r="J145" s="41"/>
      <c r="K145" s="50" t="s">
        <v>60</v>
      </c>
      <c r="L145" s="194"/>
      <c r="M145" s="194" t="s">
        <v>196</v>
      </c>
      <c r="N145" s="194"/>
    </row>
    <row r="146" spans="1:14" s="250" customFormat="1" ht="60.75" customHeight="1">
      <c r="A146" s="316"/>
      <c r="B146" s="242" t="s">
        <v>482</v>
      </c>
      <c r="C146" s="319" t="s">
        <v>461</v>
      </c>
      <c r="D146" s="74" t="s">
        <v>391</v>
      </c>
      <c r="E146" s="245">
        <v>840000</v>
      </c>
      <c r="F146" s="305">
        <v>0</v>
      </c>
      <c r="G146" s="305">
        <v>0</v>
      </c>
      <c r="H146" s="247">
        <f t="shared" si="8"/>
        <v>840000</v>
      </c>
      <c r="I146" s="279">
        <f t="shared" si="4"/>
        <v>840000</v>
      </c>
      <c r="J146" s="41"/>
      <c r="K146" s="50" t="s">
        <v>60</v>
      </c>
      <c r="L146" s="194"/>
      <c r="M146" s="194" t="s">
        <v>196</v>
      </c>
      <c r="N146" s="194"/>
    </row>
    <row r="147" spans="1:14" s="250" customFormat="1" ht="60.75" customHeight="1">
      <c r="A147" s="316"/>
      <c r="B147" s="242" t="s">
        <v>483</v>
      </c>
      <c r="C147" s="319" t="s">
        <v>463</v>
      </c>
      <c r="D147" s="74" t="s">
        <v>391</v>
      </c>
      <c r="E147" s="245">
        <v>120000</v>
      </c>
      <c r="F147" s="305">
        <v>0</v>
      </c>
      <c r="G147" s="305">
        <v>0</v>
      </c>
      <c r="H147" s="247">
        <f t="shared" si="8"/>
        <v>120000</v>
      </c>
      <c r="I147" s="279">
        <f t="shared" si="4"/>
        <v>120000</v>
      </c>
      <c r="J147" s="41"/>
      <c r="K147" s="50" t="s">
        <v>60</v>
      </c>
      <c r="L147" s="194"/>
      <c r="M147" s="194" t="s">
        <v>196</v>
      </c>
      <c r="N147" s="194"/>
    </row>
    <row r="148" spans="1:14" s="250" customFormat="1" ht="60.75" customHeight="1">
      <c r="A148" s="316"/>
      <c r="B148" s="242" t="s">
        <v>484</v>
      </c>
      <c r="C148" s="319" t="s">
        <v>465</v>
      </c>
      <c r="D148" s="74" t="s">
        <v>391</v>
      </c>
      <c r="E148" s="245">
        <v>80000</v>
      </c>
      <c r="F148" s="305">
        <v>0</v>
      </c>
      <c r="G148" s="305">
        <v>0</v>
      </c>
      <c r="H148" s="247">
        <f t="shared" si="8"/>
        <v>80000</v>
      </c>
      <c r="I148" s="279">
        <f t="shared" si="4"/>
        <v>80000</v>
      </c>
      <c r="J148" s="41"/>
      <c r="K148" s="50" t="s">
        <v>60</v>
      </c>
      <c r="L148" s="194"/>
      <c r="M148" s="194" t="s">
        <v>196</v>
      </c>
      <c r="N148" s="194"/>
    </row>
    <row r="149" spans="1:14" s="250" customFormat="1" ht="60.75" customHeight="1">
      <c r="A149" s="316"/>
      <c r="B149" s="242" t="s">
        <v>485</v>
      </c>
      <c r="C149" s="319" t="s">
        <v>467</v>
      </c>
      <c r="D149" s="74" t="s">
        <v>391</v>
      </c>
      <c r="E149" s="245">
        <v>20000</v>
      </c>
      <c r="F149" s="305">
        <v>0</v>
      </c>
      <c r="G149" s="305">
        <v>0</v>
      </c>
      <c r="H149" s="247">
        <f t="shared" si="8"/>
        <v>20000</v>
      </c>
      <c r="I149" s="279">
        <f t="shared" si="4"/>
        <v>20000</v>
      </c>
      <c r="J149" s="41"/>
      <c r="K149" s="50" t="s">
        <v>60</v>
      </c>
      <c r="L149" s="194"/>
      <c r="M149" s="194" t="s">
        <v>196</v>
      </c>
      <c r="N149" s="194"/>
    </row>
    <row r="150" spans="1:14" s="250" customFormat="1" ht="60.75" customHeight="1">
      <c r="A150" s="316"/>
      <c r="B150" s="242" t="s">
        <v>486</v>
      </c>
      <c r="C150" s="319" t="s">
        <v>469</v>
      </c>
      <c r="D150" s="74" t="s">
        <v>391</v>
      </c>
      <c r="E150" s="245">
        <v>40000</v>
      </c>
      <c r="F150" s="305">
        <v>0</v>
      </c>
      <c r="G150" s="305">
        <v>0</v>
      </c>
      <c r="H150" s="247">
        <f t="shared" si="8"/>
        <v>40000</v>
      </c>
      <c r="I150" s="279">
        <f t="shared" si="4"/>
        <v>40000</v>
      </c>
      <c r="J150" s="41"/>
      <c r="K150" s="50" t="s">
        <v>60</v>
      </c>
      <c r="L150" s="194"/>
      <c r="M150" s="194" t="s">
        <v>196</v>
      </c>
      <c r="N150" s="194"/>
    </row>
    <row r="151" spans="1:14" s="250" customFormat="1" ht="60.75" customHeight="1">
      <c r="A151" s="316"/>
      <c r="B151" s="242" t="s">
        <v>487</v>
      </c>
      <c r="C151" s="319" t="s">
        <v>471</v>
      </c>
      <c r="D151" s="74" t="s">
        <v>391</v>
      </c>
      <c r="E151" s="245">
        <v>80000</v>
      </c>
      <c r="F151" s="305">
        <v>0</v>
      </c>
      <c r="G151" s="305">
        <v>0</v>
      </c>
      <c r="H151" s="247">
        <f t="shared" si="8"/>
        <v>80000</v>
      </c>
      <c r="I151" s="279">
        <f t="shared" si="4"/>
        <v>80000</v>
      </c>
      <c r="J151" s="41"/>
      <c r="K151" s="50" t="s">
        <v>60</v>
      </c>
      <c r="L151" s="194"/>
      <c r="M151" s="194" t="s">
        <v>196</v>
      </c>
      <c r="N151" s="194"/>
    </row>
    <row r="152" spans="1:14" s="250" customFormat="1" ht="60.75" customHeight="1">
      <c r="A152" s="316"/>
      <c r="B152" s="242" t="s">
        <v>488</v>
      </c>
      <c r="C152" s="319" t="s">
        <v>473</v>
      </c>
      <c r="D152" s="74" t="s">
        <v>391</v>
      </c>
      <c r="E152" s="245">
        <v>320000</v>
      </c>
      <c r="F152" s="305">
        <v>0</v>
      </c>
      <c r="G152" s="305">
        <v>0</v>
      </c>
      <c r="H152" s="247">
        <f t="shared" si="8"/>
        <v>320000</v>
      </c>
      <c r="I152" s="279">
        <f t="shared" si="4"/>
        <v>320000</v>
      </c>
      <c r="J152" s="41"/>
      <c r="K152" s="50" t="s">
        <v>60</v>
      </c>
      <c r="L152" s="194"/>
      <c r="M152" s="194" t="s">
        <v>196</v>
      </c>
      <c r="N152" s="194"/>
    </row>
    <row r="153" spans="1:14" s="250" customFormat="1" ht="60.75" customHeight="1">
      <c r="A153" s="316"/>
      <c r="B153" s="242" t="s">
        <v>489</v>
      </c>
      <c r="C153" s="319" t="s">
        <v>490</v>
      </c>
      <c r="D153" s="74" t="s">
        <v>391</v>
      </c>
      <c r="E153" s="245">
        <v>100000</v>
      </c>
      <c r="F153" s="305">
        <v>0</v>
      </c>
      <c r="G153" s="305">
        <v>0</v>
      </c>
      <c r="H153" s="247">
        <f t="shared" si="8"/>
        <v>100000</v>
      </c>
      <c r="I153" s="279">
        <f t="shared" si="4"/>
        <v>100000</v>
      </c>
      <c r="J153" s="41"/>
      <c r="K153" s="50" t="s">
        <v>60</v>
      </c>
      <c r="L153" s="194"/>
      <c r="M153" s="194" t="s">
        <v>196</v>
      </c>
      <c r="N153" s="194"/>
    </row>
    <row r="154" spans="1:14" s="250" customFormat="1" ht="60.75" customHeight="1">
      <c r="A154" s="316"/>
      <c r="B154" s="242" t="s">
        <v>491</v>
      </c>
      <c r="C154" s="319" t="s">
        <v>492</v>
      </c>
      <c r="D154" s="74" t="s">
        <v>391</v>
      </c>
      <c r="E154" s="245">
        <v>140000</v>
      </c>
      <c r="F154" s="305">
        <v>0</v>
      </c>
      <c r="G154" s="305">
        <v>0</v>
      </c>
      <c r="H154" s="247">
        <f t="shared" si="8"/>
        <v>140000</v>
      </c>
      <c r="I154" s="279">
        <f t="shared" si="4"/>
        <v>140000</v>
      </c>
      <c r="J154" s="41"/>
      <c r="K154" s="50" t="s">
        <v>60</v>
      </c>
      <c r="L154" s="194"/>
      <c r="M154" s="194" t="s">
        <v>196</v>
      </c>
      <c r="N154" s="194"/>
    </row>
    <row r="155" spans="1:14" s="250" customFormat="1" ht="60.75" customHeight="1">
      <c r="A155" s="316"/>
      <c r="B155" s="242" t="s">
        <v>493</v>
      </c>
      <c r="C155" s="319" t="s">
        <v>494</v>
      </c>
      <c r="D155" s="74" t="s">
        <v>391</v>
      </c>
      <c r="E155" s="245">
        <v>291292</v>
      </c>
      <c r="F155" s="305">
        <v>0</v>
      </c>
      <c r="G155" s="305">
        <v>0</v>
      </c>
      <c r="H155" s="247">
        <f t="shared" si="8"/>
        <v>291292</v>
      </c>
      <c r="I155" s="279">
        <f t="shared" si="4"/>
        <v>291292</v>
      </c>
      <c r="J155" s="41"/>
      <c r="K155" s="50" t="s">
        <v>60</v>
      </c>
      <c r="L155" s="194"/>
      <c r="M155" s="194" t="s">
        <v>196</v>
      </c>
      <c r="N155" s="194"/>
    </row>
    <row r="156" spans="1:14" s="250" customFormat="1" ht="60.75" customHeight="1">
      <c r="A156" s="316"/>
      <c r="B156" s="242" t="s">
        <v>495</v>
      </c>
      <c r="C156" s="319" t="s">
        <v>496</v>
      </c>
      <c r="D156" s="74" t="s">
        <v>391</v>
      </c>
      <c r="E156" s="245">
        <v>33752</v>
      </c>
      <c r="F156" s="305">
        <v>0</v>
      </c>
      <c r="G156" s="305">
        <v>0</v>
      </c>
      <c r="H156" s="247">
        <f t="shared" si="8"/>
        <v>33752</v>
      </c>
      <c r="I156" s="279">
        <f t="shared" si="4"/>
        <v>33752</v>
      </c>
      <c r="J156" s="41"/>
      <c r="K156" s="50" t="s">
        <v>60</v>
      </c>
      <c r="L156" s="194"/>
      <c r="M156" s="194" t="s">
        <v>196</v>
      </c>
      <c r="N156" s="194"/>
    </row>
    <row r="157" spans="1:14" s="336" customFormat="1" ht="60.75" customHeight="1">
      <c r="A157" s="333" t="s">
        <v>52</v>
      </c>
      <c r="B157" s="294"/>
      <c r="C157" s="334"/>
      <c r="D157" s="208"/>
      <c r="E157" s="335">
        <f>SUM(E125:E156)</f>
        <v>9270000</v>
      </c>
      <c r="F157" s="335">
        <f>SUM(F125:F156)</f>
        <v>0</v>
      </c>
      <c r="G157" s="335">
        <f>SUM(G125:G156)</f>
        <v>0</v>
      </c>
      <c r="H157" s="335">
        <f>SUM(H125:H156)</f>
        <v>9270000</v>
      </c>
      <c r="I157" s="298">
        <f t="shared" si="4"/>
        <v>9270000</v>
      </c>
      <c r="J157" s="299"/>
      <c r="K157" s="300"/>
      <c r="L157" s="63"/>
      <c r="M157" s="63"/>
      <c r="N157" s="63"/>
    </row>
    <row r="158" spans="1:14" s="336" customFormat="1" ht="60.75" customHeight="1">
      <c r="A158" s="179" t="s">
        <v>497</v>
      </c>
      <c r="B158" s="242"/>
      <c r="C158" s="319"/>
      <c r="D158" s="74"/>
      <c r="E158" s="337"/>
      <c r="F158" s="78"/>
      <c r="G158" s="78"/>
      <c r="H158" s="247">
        <f aca="true" t="shared" si="9" ref="H158:H230">SUM(E158:G158)</f>
        <v>0</v>
      </c>
      <c r="I158" s="279">
        <f t="shared" si="4"/>
        <v>0</v>
      </c>
      <c r="J158" s="41"/>
      <c r="K158" s="50"/>
      <c r="L158" s="194"/>
      <c r="M158" s="194"/>
      <c r="N158" s="194"/>
    </row>
    <row r="159" spans="1:14" s="336" customFormat="1" ht="60.75" customHeight="1">
      <c r="A159" s="338" t="s">
        <v>52</v>
      </c>
      <c r="B159" s="294"/>
      <c r="C159" s="334"/>
      <c r="D159" s="208"/>
      <c r="E159" s="335">
        <f>SUM(E158)</f>
        <v>0</v>
      </c>
      <c r="F159" s="335">
        <f>SUM(F158)</f>
        <v>0</v>
      </c>
      <c r="G159" s="335">
        <f>SUM(G158)</f>
        <v>0</v>
      </c>
      <c r="H159" s="339">
        <f t="shared" si="9"/>
        <v>0</v>
      </c>
      <c r="I159" s="298">
        <f t="shared" si="4"/>
        <v>0</v>
      </c>
      <c r="J159" s="299"/>
      <c r="K159" s="300"/>
      <c r="L159" s="63"/>
      <c r="M159" s="63"/>
      <c r="N159" s="63"/>
    </row>
    <row r="160" spans="1:14" s="336" customFormat="1" ht="60.75" customHeight="1">
      <c r="A160" s="179" t="s">
        <v>498</v>
      </c>
      <c r="B160" s="242" t="s">
        <v>499</v>
      </c>
      <c r="C160" s="340" t="s">
        <v>500</v>
      </c>
      <c r="D160" s="244" t="s">
        <v>236</v>
      </c>
      <c r="E160" s="245">
        <v>54000</v>
      </c>
      <c r="F160" s="305">
        <v>0</v>
      </c>
      <c r="G160" s="305">
        <v>0</v>
      </c>
      <c r="H160" s="247">
        <f t="shared" si="9"/>
        <v>54000</v>
      </c>
      <c r="I160" s="279">
        <f t="shared" si="4"/>
        <v>54000</v>
      </c>
      <c r="J160" s="249"/>
      <c r="K160" s="50" t="s">
        <v>60</v>
      </c>
      <c r="L160" s="194"/>
      <c r="M160" s="194"/>
      <c r="N160" s="194" t="s">
        <v>196</v>
      </c>
    </row>
    <row r="161" spans="1:14" s="336" customFormat="1" ht="60.75" customHeight="1">
      <c r="A161" s="316"/>
      <c r="B161" s="242" t="s">
        <v>501</v>
      </c>
      <c r="C161" s="340" t="s">
        <v>502</v>
      </c>
      <c r="D161" s="244" t="s">
        <v>236</v>
      </c>
      <c r="E161" s="245">
        <v>15470618</v>
      </c>
      <c r="F161" s="305">
        <v>0</v>
      </c>
      <c r="G161" s="305">
        <v>0</v>
      </c>
      <c r="H161" s="247">
        <f t="shared" si="9"/>
        <v>15470618</v>
      </c>
      <c r="I161" s="279">
        <f t="shared" si="4"/>
        <v>15470618</v>
      </c>
      <c r="J161" s="249"/>
      <c r="K161" s="50" t="s">
        <v>60</v>
      </c>
      <c r="L161" s="194"/>
      <c r="M161" s="194"/>
      <c r="N161" s="194" t="s">
        <v>196</v>
      </c>
    </row>
    <row r="162" spans="1:14" s="336" customFormat="1" ht="60.75" customHeight="1">
      <c r="A162" s="316"/>
      <c r="B162" s="242" t="s">
        <v>503</v>
      </c>
      <c r="C162" s="340" t="s">
        <v>504</v>
      </c>
      <c r="D162" s="244" t="s">
        <v>505</v>
      </c>
      <c r="E162" s="245">
        <v>290000</v>
      </c>
      <c r="F162" s="305">
        <v>0</v>
      </c>
      <c r="G162" s="305">
        <v>0</v>
      </c>
      <c r="H162" s="247">
        <f t="shared" si="9"/>
        <v>290000</v>
      </c>
      <c r="I162" s="279">
        <f t="shared" si="4"/>
        <v>290000</v>
      </c>
      <c r="J162" s="41"/>
      <c r="K162" s="50" t="s">
        <v>60</v>
      </c>
      <c r="L162" s="41"/>
      <c r="M162" s="194"/>
      <c r="N162" s="194" t="s">
        <v>196</v>
      </c>
    </row>
    <row r="163" spans="1:14" s="336" customFormat="1" ht="60.75" customHeight="1">
      <c r="A163" s="316"/>
      <c r="B163" s="242" t="s">
        <v>506</v>
      </c>
      <c r="C163" s="340" t="s">
        <v>507</v>
      </c>
      <c r="D163" s="244" t="s">
        <v>219</v>
      </c>
      <c r="E163" s="245">
        <v>-7463</v>
      </c>
      <c r="F163" s="305">
        <v>0</v>
      </c>
      <c r="G163" s="305">
        <v>0</v>
      </c>
      <c r="H163" s="247">
        <f t="shared" si="9"/>
        <v>-7463</v>
      </c>
      <c r="I163" s="279">
        <f t="shared" si="4"/>
        <v>-7463</v>
      </c>
      <c r="J163" s="249"/>
      <c r="K163" s="50" t="s">
        <v>60</v>
      </c>
      <c r="L163" s="194"/>
      <c r="M163" s="194"/>
      <c r="N163" s="194" t="s">
        <v>196</v>
      </c>
    </row>
    <row r="164" spans="1:14" s="336" customFormat="1" ht="60.75" customHeight="1">
      <c r="A164" s="316"/>
      <c r="B164" s="242" t="s">
        <v>508</v>
      </c>
      <c r="C164" s="283" t="s">
        <v>509</v>
      </c>
      <c r="D164" s="244" t="s">
        <v>219</v>
      </c>
      <c r="E164" s="245">
        <v>9000</v>
      </c>
      <c r="F164" s="305">
        <v>0</v>
      </c>
      <c r="G164" s="305">
        <v>0</v>
      </c>
      <c r="H164" s="247">
        <f t="shared" si="9"/>
        <v>9000</v>
      </c>
      <c r="I164" s="279">
        <f t="shared" si="4"/>
        <v>9000</v>
      </c>
      <c r="J164" s="41"/>
      <c r="K164" s="50" t="s">
        <v>60</v>
      </c>
      <c r="L164" s="41"/>
      <c r="M164" s="194"/>
      <c r="N164" s="194" t="s">
        <v>196</v>
      </c>
    </row>
    <row r="165" spans="1:14" s="336" customFormat="1" ht="60.75" customHeight="1">
      <c r="A165" s="179"/>
      <c r="B165" s="242" t="s">
        <v>510</v>
      </c>
      <c r="C165" s="340" t="s">
        <v>500</v>
      </c>
      <c r="D165" s="244" t="s">
        <v>511</v>
      </c>
      <c r="E165" s="245">
        <v>54000</v>
      </c>
      <c r="F165" s="305">
        <v>0</v>
      </c>
      <c r="G165" s="305">
        <v>0</v>
      </c>
      <c r="H165" s="247">
        <f t="shared" si="9"/>
        <v>54000</v>
      </c>
      <c r="I165" s="279">
        <f t="shared" si="4"/>
        <v>54000</v>
      </c>
      <c r="J165" s="249"/>
      <c r="K165" s="50" t="s">
        <v>60</v>
      </c>
      <c r="L165" s="194"/>
      <c r="M165" s="194"/>
      <c r="N165" s="194" t="s">
        <v>196</v>
      </c>
    </row>
    <row r="166" spans="1:14" s="336" customFormat="1" ht="60.75" customHeight="1">
      <c r="A166" s="179"/>
      <c r="B166" s="242" t="s">
        <v>512</v>
      </c>
      <c r="C166" s="340" t="s">
        <v>502</v>
      </c>
      <c r="D166" s="244" t="s">
        <v>511</v>
      </c>
      <c r="E166" s="245">
        <v>15724311</v>
      </c>
      <c r="F166" s="305">
        <v>0</v>
      </c>
      <c r="G166" s="305">
        <v>0</v>
      </c>
      <c r="H166" s="247">
        <f t="shared" si="9"/>
        <v>15724311</v>
      </c>
      <c r="I166" s="279">
        <f t="shared" si="4"/>
        <v>15724311</v>
      </c>
      <c r="J166" s="249"/>
      <c r="K166" s="50" t="s">
        <v>60</v>
      </c>
      <c r="L166" s="194"/>
      <c r="M166" s="194"/>
      <c r="N166" s="194" t="s">
        <v>196</v>
      </c>
    </row>
    <row r="167" spans="1:14" s="336" customFormat="1" ht="60.75" customHeight="1">
      <c r="A167" s="341"/>
      <c r="B167" s="242" t="s">
        <v>513</v>
      </c>
      <c r="C167" s="289" t="s">
        <v>514</v>
      </c>
      <c r="D167" s="342" t="s">
        <v>515</v>
      </c>
      <c r="E167" s="245">
        <v>-7463</v>
      </c>
      <c r="F167" s="305">
        <v>0</v>
      </c>
      <c r="G167" s="305">
        <v>0</v>
      </c>
      <c r="H167" s="322">
        <f t="shared" si="9"/>
        <v>-7463</v>
      </c>
      <c r="I167" s="279">
        <f t="shared" si="4"/>
        <v>-7463</v>
      </c>
      <c r="J167" s="249"/>
      <c r="K167" s="50" t="s">
        <v>60</v>
      </c>
      <c r="L167" s="194"/>
      <c r="M167" s="194"/>
      <c r="N167" s="194" t="s">
        <v>196</v>
      </c>
    </row>
    <row r="168" spans="1:14" s="336" customFormat="1" ht="60.75" customHeight="1">
      <c r="A168" s="241"/>
      <c r="B168" s="242" t="s">
        <v>516</v>
      </c>
      <c r="C168" s="289" t="s">
        <v>517</v>
      </c>
      <c r="D168" s="244" t="s">
        <v>518</v>
      </c>
      <c r="E168" s="245">
        <v>5400</v>
      </c>
      <c r="F168" s="305">
        <v>0</v>
      </c>
      <c r="G168" s="305">
        <v>0</v>
      </c>
      <c r="H168" s="247">
        <f t="shared" si="9"/>
        <v>5400</v>
      </c>
      <c r="I168" s="279">
        <f t="shared" si="4"/>
        <v>5400</v>
      </c>
      <c r="J168" s="41"/>
      <c r="K168" s="50" t="s">
        <v>60</v>
      </c>
      <c r="L168" s="41"/>
      <c r="M168" s="194"/>
      <c r="N168" s="194" t="s">
        <v>196</v>
      </c>
    </row>
    <row r="169" spans="1:14" s="336" customFormat="1" ht="60.75" customHeight="1">
      <c r="A169" s="241"/>
      <c r="B169" s="242" t="s">
        <v>519</v>
      </c>
      <c r="C169" s="283" t="s">
        <v>509</v>
      </c>
      <c r="D169" s="244" t="s">
        <v>518</v>
      </c>
      <c r="E169" s="245">
        <v>4000</v>
      </c>
      <c r="F169" s="305">
        <v>0</v>
      </c>
      <c r="G169" s="305">
        <v>0</v>
      </c>
      <c r="H169" s="247">
        <f t="shared" si="9"/>
        <v>4000</v>
      </c>
      <c r="I169" s="279">
        <f t="shared" si="4"/>
        <v>4000</v>
      </c>
      <c r="J169" s="41"/>
      <c r="K169" s="50" t="s">
        <v>60</v>
      </c>
      <c r="L169" s="41"/>
      <c r="M169" s="194"/>
      <c r="N169" s="194" t="s">
        <v>196</v>
      </c>
    </row>
    <row r="170" spans="1:14" s="336" customFormat="1" ht="60.75" customHeight="1">
      <c r="A170" s="241"/>
      <c r="B170" s="242" t="s">
        <v>520</v>
      </c>
      <c r="C170" s="340" t="s">
        <v>521</v>
      </c>
      <c r="D170" s="244" t="s">
        <v>522</v>
      </c>
      <c r="E170" s="245">
        <v>135000</v>
      </c>
      <c r="F170" s="305">
        <v>0</v>
      </c>
      <c r="G170" s="305">
        <v>0</v>
      </c>
      <c r="H170" s="247">
        <f t="shared" si="9"/>
        <v>135000</v>
      </c>
      <c r="I170" s="279">
        <f t="shared" si="4"/>
        <v>135000</v>
      </c>
      <c r="J170" s="41"/>
      <c r="K170" s="50" t="s">
        <v>60</v>
      </c>
      <c r="L170" s="41"/>
      <c r="M170" s="194"/>
      <c r="N170" s="194" t="s">
        <v>196</v>
      </c>
    </row>
    <row r="171" spans="1:14" s="336" customFormat="1" ht="60.75" customHeight="1">
      <c r="A171" s="241"/>
      <c r="B171" s="242" t="s">
        <v>523</v>
      </c>
      <c r="C171" s="340" t="s">
        <v>500</v>
      </c>
      <c r="D171" s="244" t="s">
        <v>524</v>
      </c>
      <c r="E171" s="245">
        <v>54000</v>
      </c>
      <c r="F171" s="305">
        <v>0</v>
      </c>
      <c r="G171" s="305">
        <v>0</v>
      </c>
      <c r="H171" s="247">
        <f t="shared" si="9"/>
        <v>54000</v>
      </c>
      <c r="I171" s="279">
        <f t="shared" si="4"/>
        <v>54000</v>
      </c>
      <c r="J171" s="249"/>
      <c r="K171" s="50" t="s">
        <v>60</v>
      </c>
      <c r="L171" s="194"/>
      <c r="M171" s="194"/>
      <c r="N171" s="194" t="s">
        <v>196</v>
      </c>
    </row>
    <row r="172" spans="1:14" s="336" customFormat="1" ht="60.75" customHeight="1">
      <c r="A172" s="241"/>
      <c r="B172" s="242" t="s">
        <v>525</v>
      </c>
      <c r="C172" s="340" t="s">
        <v>502</v>
      </c>
      <c r="D172" s="244" t="s">
        <v>524</v>
      </c>
      <c r="E172" s="245">
        <v>16025418</v>
      </c>
      <c r="F172" s="305">
        <v>0</v>
      </c>
      <c r="G172" s="305">
        <v>0</v>
      </c>
      <c r="H172" s="247">
        <f t="shared" si="9"/>
        <v>16025418</v>
      </c>
      <c r="I172" s="279">
        <f t="shared" si="4"/>
        <v>16025418</v>
      </c>
      <c r="J172" s="249"/>
      <c r="K172" s="50" t="s">
        <v>60</v>
      </c>
      <c r="L172" s="194"/>
      <c r="M172" s="194"/>
      <c r="N172" s="194" t="s">
        <v>196</v>
      </c>
    </row>
    <row r="173" spans="1:14" s="336" customFormat="1" ht="60.75" customHeight="1">
      <c r="A173" s="314" t="s">
        <v>52</v>
      </c>
      <c r="B173" s="294"/>
      <c r="C173" s="295"/>
      <c r="D173" s="296"/>
      <c r="E173" s="297">
        <f>SUM(E160:E172)</f>
        <v>47810821</v>
      </c>
      <c r="F173" s="297">
        <f>SUM(F160:F172)</f>
        <v>0</v>
      </c>
      <c r="G173" s="297">
        <f>SUM(G160:G172)</f>
        <v>0</v>
      </c>
      <c r="H173" s="339">
        <f t="shared" si="9"/>
        <v>47810821</v>
      </c>
      <c r="I173" s="298">
        <f t="shared" si="4"/>
        <v>47810821</v>
      </c>
      <c r="J173" s="299"/>
      <c r="K173" s="300"/>
      <c r="L173" s="63"/>
      <c r="M173" s="63"/>
      <c r="N173" s="63"/>
    </row>
    <row r="174" spans="1:15" s="336" customFormat="1" ht="60.75" customHeight="1">
      <c r="A174" s="343" t="s">
        <v>526</v>
      </c>
      <c r="B174" s="242" t="s">
        <v>527</v>
      </c>
      <c r="C174" s="289" t="s">
        <v>528</v>
      </c>
      <c r="D174" s="244" t="s">
        <v>529</v>
      </c>
      <c r="E174" s="245">
        <v>500</v>
      </c>
      <c r="F174" s="305">
        <v>0</v>
      </c>
      <c r="G174" s="305">
        <v>0</v>
      </c>
      <c r="H174" s="247">
        <f t="shared" si="9"/>
        <v>500</v>
      </c>
      <c r="I174" s="279">
        <f t="shared" si="4"/>
        <v>500</v>
      </c>
      <c r="J174" s="41"/>
      <c r="K174" s="50" t="s">
        <v>60</v>
      </c>
      <c r="L174" s="41"/>
      <c r="M174" s="194"/>
      <c r="N174" s="194" t="s">
        <v>196</v>
      </c>
      <c r="O174" s="344"/>
    </row>
    <row r="175" spans="1:14" s="336" customFormat="1" ht="60.75" customHeight="1">
      <c r="A175" s="241"/>
      <c r="B175" s="242" t="s">
        <v>530</v>
      </c>
      <c r="C175" s="289" t="s">
        <v>531</v>
      </c>
      <c r="D175" s="244" t="s">
        <v>532</v>
      </c>
      <c r="E175" s="245">
        <v>2228485</v>
      </c>
      <c r="F175" s="305">
        <v>0</v>
      </c>
      <c r="G175" s="305">
        <v>0</v>
      </c>
      <c r="H175" s="247">
        <f t="shared" si="9"/>
        <v>2228485</v>
      </c>
      <c r="I175" s="279">
        <f t="shared" si="4"/>
        <v>2228485</v>
      </c>
      <c r="J175" s="41"/>
      <c r="K175" s="50" t="s">
        <v>60</v>
      </c>
      <c r="L175" s="41"/>
      <c r="M175" s="194"/>
      <c r="N175" s="194" t="s">
        <v>196</v>
      </c>
    </row>
    <row r="176" spans="1:14" s="336" customFormat="1" ht="60.75" customHeight="1">
      <c r="A176" s="241"/>
      <c r="B176" s="242" t="s">
        <v>533</v>
      </c>
      <c r="C176" s="289" t="s">
        <v>534</v>
      </c>
      <c r="D176" s="244" t="s">
        <v>532</v>
      </c>
      <c r="E176" s="245">
        <v>3451524</v>
      </c>
      <c r="F176" s="305">
        <v>0</v>
      </c>
      <c r="G176" s="305">
        <v>0</v>
      </c>
      <c r="H176" s="247">
        <f t="shared" si="9"/>
        <v>3451524</v>
      </c>
      <c r="I176" s="279">
        <f t="shared" si="4"/>
        <v>3451524</v>
      </c>
      <c r="J176" s="41"/>
      <c r="K176" s="50" t="s">
        <v>60</v>
      </c>
      <c r="L176" s="41"/>
      <c r="M176" s="194"/>
      <c r="N176" s="194" t="s">
        <v>196</v>
      </c>
    </row>
    <row r="177" spans="1:14" s="336" customFormat="1" ht="60.75" customHeight="1">
      <c r="A177" s="241"/>
      <c r="B177" s="242" t="s">
        <v>535</v>
      </c>
      <c r="C177" s="289" t="s">
        <v>536</v>
      </c>
      <c r="D177" s="244" t="s">
        <v>532</v>
      </c>
      <c r="E177" s="245">
        <v>2881632</v>
      </c>
      <c r="F177" s="305">
        <v>0</v>
      </c>
      <c r="G177" s="305">
        <v>0</v>
      </c>
      <c r="H177" s="247">
        <f t="shared" si="9"/>
        <v>2881632</v>
      </c>
      <c r="I177" s="279">
        <f t="shared" si="4"/>
        <v>2881632</v>
      </c>
      <c r="J177" s="41"/>
      <c r="K177" s="50" t="s">
        <v>60</v>
      </c>
      <c r="L177" s="41"/>
      <c r="M177" s="194"/>
      <c r="N177" s="194" t="s">
        <v>196</v>
      </c>
    </row>
    <row r="178" spans="1:14" s="336" customFormat="1" ht="60.75" customHeight="1">
      <c r="A178" s="241"/>
      <c r="B178" s="242" t="s">
        <v>537</v>
      </c>
      <c r="C178" s="289" t="s">
        <v>538</v>
      </c>
      <c r="D178" s="244" t="s">
        <v>532</v>
      </c>
      <c r="E178" s="245">
        <v>1583565</v>
      </c>
      <c r="F178" s="305">
        <v>0</v>
      </c>
      <c r="G178" s="305">
        <v>0</v>
      </c>
      <c r="H178" s="247">
        <f t="shared" si="9"/>
        <v>1583565</v>
      </c>
      <c r="I178" s="279">
        <f t="shared" si="4"/>
        <v>1583565</v>
      </c>
      <c r="J178" s="41"/>
      <c r="K178" s="50" t="s">
        <v>60</v>
      </c>
      <c r="L178" s="41"/>
      <c r="M178" s="194"/>
      <c r="N178" s="194" t="s">
        <v>196</v>
      </c>
    </row>
    <row r="179" spans="1:14" s="336" customFormat="1" ht="60.75" customHeight="1">
      <c r="A179" s="241"/>
      <c r="B179" s="242" t="s">
        <v>539</v>
      </c>
      <c r="C179" s="289" t="s">
        <v>540</v>
      </c>
      <c r="D179" s="244" t="s">
        <v>532</v>
      </c>
      <c r="E179" s="245">
        <v>4876460</v>
      </c>
      <c r="F179" s="305">
        <v>0</v>
      </c>
      <c r="G179" s="305">
        <v>0</v>
      </c>
      <c r="H179" s="247">
        <f t="shared" si="9"/>
        <v>4876460</v>
      </c>
      <c r="I179" s="279">
        <f t="shared" si="4"/>
        <v>4876460</v>
      </c>
      <c r="J179" s="41"/>
      <c r="K179" s="50" t="s">
        <v>60</v>
      </c>
      <c r="L179" s="41"/>
      <c r="M179" s="194"/>
      <c r="N179" s="194" t="s">
        <v>196</v>
      </c>
    </row>
    <row r="180" spans="1:14" s="336" customFormat="1" ht="60.75" customHeight="1">
      <c r="A180" s="241"/>
      <c r="B180" s="242" t="s">
        <v>541</v>
      </c>
      <c r="C180" s="289" t="s">
        <v>542</v>
      </c>
      <c r="D180" s="244" t="s">
        <v>543</v>
      </c>
      <c r="E180" s="245">
        <v>2949715</v>
      </c>
      <c r="F180" s="305">
        <v>0</v>
      </c>
      <c r="G180" s="305">
        <v>0</v>
      </c>
      <c r="H180" s="247">
        <f t="shared" si="9"/>
        <v>2949715</v>
      </c>
      <c r="I180" s="279">
        <f t="shared" si="4"/>
        <v>2949715</v>
      </c>
      <c r="J180" s="41"/>
      <c r="K180" s="50" t="s">
        <v>60</v>
      </c>
      <c r="L180" s="41"/>
      <c r="M180" s="194"/>
      <c r="N180" s="194" t="s">
        <v>196</v>
      </c>
    </row>
    <row r="181" spans="1:14" s="336" customFormat="1" ht="60.75" customHeight="1">
      <c r="A181" s="241"/>
      <c r="B181" s="242" t="s">
        <v>544</v>
      </c>
      <c r="C181" s="289" t="s">
        <v>545</v>
      </c>
      <c r="D181" s="244" t="s">
        <v>543</v>
      </c>
      <c r="E181" s="245">
        <v>1349828</v>
      </c>
      <c r="F181" s="305">
        <v>0</v>
      </c>
      <c r="G181" s="305">
        <v>0</v>
      </c>
      <c r="H181" s="247">
        <f t="shared" si="9"/>
        <v>1349828</v>
      </c>
      <c r="I181" s="279">
        <f t="shared" si="4"/>
        <v>1349828</v>
      </c>
      <c r="J181" s="41"/>
      <c r="K181" s="50" t="s">
        <v>60</v>
      </c>
      <c r="L181" s="41"/>
      <c r="M181" s="194"/>
      <c r="N181" s="194" t="s">
        <v>196</v>
      </c>
    </row>
    <row r="182" spans="1:14" s="336" customFormat="1" ht="60.75" customHeight="1">
      <c r="A182" s="241"/>
      <c r="B182" s="242" t="s">
        <v>546</v>
      </c>
      <c r="C182" s="289" t="s">
        <v>547</v>
      </c>
      <c r="D182" s="244" t="s">
        <v>72</v>
      </c>
      <c r="E182" s="245">
        <v>89775</v>
      </c>
      <c r="F182" s="305">
        <v>0</v>
      </c>
      <c r="G182" s="305">
        <v>0</v>
      </c>
      <c r="H182" s="247">
        <f t="shared" si="9"/>
        <v>89775</v>
      </c>
      <c r="I182" s="279">
        <f t="shared" si="4"/>
        <v>89775</v>
      </c>
      <c r="J182" s="41"/>
      <c r="K182" s="50" t="s">
        <v>60</v>
      </c>
      <c r="L182" s="41"/>
      <c r="M182" s="194"/>
      <c r="N182" s="194" t="s">
        <v>196</v>
      </c>
    </row>
    <row r="183" spans="1:14" s="336" customFormat="1" ht="60.75" customHeight="1">
      <c r="A183" s="241"/>
      <c r="B183" s="242" t="s">
        <v>548</v>
      </c>
      <c r="C183" s="289" t="s">
        <v>549</v>
      </c>
      <c r="D183" s="244" t="s">
        <v>543</v>
      </c>
      <c r="E183" s="245">
        <v>1376830</v>
      </c>
      <c r="F183" s="305">
        <v>0</v>
      </c>
      <c r="G183" s="305">
        <v>0</v>
      </c>
      <c r="H183" s="247">
        <f t="shared" si="9"/>
        <v>1376830</v>
      </c>
      <c r="I183" s="279">
        <f t="shared" si="4"/>
        <v>1376830</v>
      </c>
      <c r="J183" s="41"/>
      <c r="K183" s="50" t="s">
        <v>60</v>
      </c>
      <c r="L183" s="41"/>
      <c r="M183" s="194"/>
      <c r="N183" s="194" t="s">
        <v>196</v>
      </c>
    </row>
    <row r="184" spans="1:14" s="336" customFormat="1" ht="60.75" customHeight="1">
      <c r="A184" s="241"/>
      <c r="B184" s="242" t="s">
        <v>550</v>
      </c>
      <c r="C184" s="289" t="s">
        <v>551</v>
      </c>
      <c r="D184" s="244" t="s">
        <v>543</v>
      </c>
      <c r="E184" s="245">
        <v>3852009</v>
      </c>
      <c r="F184" s="305">
        <v>0</v>
      </c>
      <c r="G184" s="305">
        <v>0</v>
      </c>
      <c r="H184" s="247">
        <f t="shared" si="9"/>
        <v>3852009</v>
      </c>
      <c r="I184" s="279">
        <f t="shared" si="4"/>
        <v>3852009</v>
      </c>
      <c r="J184" s="41"/>
      <c r="K184" s="50" t="s">
        <v>60</v>
      </c>
      <c r="L184" s="41"/>
      <c r="M184" s="194"/>
      <c r="N184" s="194" t="s">
        <v>196</v>
      </c>
    </row>
    <row r="185" spans="1:14" s="336" customFormat="1" ht="60.75" customHeight="1">
      <c r="A185" s="241"/>
      <c r="B185" s="242" t="s">
        <v>552</v>
      </c>
      <c r="C185" s="289" t="s">
        <v>553</v>
      </c>
      <c r="D185" s="244" t="s">
        <v>543</v>
      </c>
      <c r="E185" s="245">
        <v>2144233</v>
      </c>
      <c r="F185" s="305">
        <v>0</v>
      </c>
      <c r="G185" s="305">
        <v>0</v>
      </c>
      <c r="H185" s="247">
        <f t="shared" si="9"/>
        <v>2144233</v>
      </c>
      <c r="I185" s="279">
        <f t="shared" si="4"/>
        <v>2144233</v>
      </c>
      <c r="J185" s="41"/>
      <c r="K185" s="50" t="s">
        <v>60</v>
      </c>
      <c r="L185" s="41"/>
      <c r="M185" s="194"/>
      <c r="N185" s="194" t="s">
        <v>196</v>
      </c>
    </row>
    <row r="186" spans="1:14" s="336" customFormat="1" ht="60.75" customHeight="1">
      <c r="A186" s="241"/>
      <c r="B186" s="242" t="s">
        <v>554</v>
      </c>
      <c r="C186" s="289" t="s">
        <v>555</v>
      </c>
      <c r="D186" s="244" t="s">
        <v>543</v>
      </c>
      <c r="E186" s="245">
        <v>3172883</v>
      </c>
      <c r="F186" s="305">
        <v>0</v>
      </c>
      <c r="G186" s="305">
        <v>0</v>
      </c>
      <c r="H186" s="247">
        <f t="shared" si="9"/>
        <v>3172883</v>
      </c>
      <c r="I186" s="279">
        <f t="shared" si="4"/>
        <v>3172883</v>
      </c>
      <c r="J186" s="41"/>
      <c r="K186" s="50" t="s">
        <v>60</v>
      </c>
      <c r="L186" s="41"/>
      <c r="M186" s="194"/>
      <c r="N186" s="194" t="s">
        <v>196</v>
      </c>
    </row>
    <row r="187" spans="1:14" s="336" customFormat="1" ht="60.75" customHeight="1">
      <c r="A187" s="241"/>
      <c r="B187" s="242" t="s">
        <v>556</v>
      </c>
      <c r="C187" s="289" t="s">
        <v>557</v>
      </c>
      <c r="D187" s="244" t="s">
        <v>236</v>
      </c>
      <c r="E187" s="245">
        <v>44307086</v>
      </c>
      <c r="F187" s="305">
        <v>0</v>
      </c>
      <c r="G187" s="305">
        <v>0</v>
      </c>
      <c r="H187" s="247">
        <f t="shared" si="9"/>
        <v>44307086</v>
      </c>
      <c r="I187" s="279">
        <f t="shared" si="4"/>
        <v>44307086</v>
      </c>
      <c r="J187" s="249"/>
      <c r="K187" s="50" t="s">
        <v>60</v>
      </c>
      <c r="L187" s="194"/>
      <c r="M187" s="194"/>
      <c r="N187" s="194" t="s">
        <v>196</v>
      </c>
    </row>
    <row r="188" spans="1:14" s="336" customFormat="1" ht="60.75" customHeight="1">
      <c r="A188" s="241"/>
      <c r="B188" s="242" t="s">
        <v>558</v>
      </c>
      <c r="C188" s="289" t="s">
        <v>557</v>
      </c>
      <c r="D188" s="244" t="s">
        <v>131</v>
      </c>
      <c r="E188" s="245">
        <v>4872</v>
      </c>
      <c r="F188" s="305">
        <v>0</v>
      </c>
      <c r="G188" s="305">
        <v>0</v>
      </c>
      <c r="H188" s="247">
        <f t="shared" si="9"/>
        <v>4872</v>
      </c>
      <c r="I188" s="279">
        <f t="shared" si="4"/>
        <v>4872</v>
      </c>
      <c r="J188" s="249"/>
      <c r="K188" s="50" t="s">
        <v>60</v>
      </c>
      <c r="L188" s="194"/>
      <c r="M188" s="194"/>
      <c r="N188" s="194" t="s">
        <v>196</v>
      </c>
    </row>
    <row r="189" spans="1:14" s="336" customFormat="1" ht="60.75" customHeight="1">
      <c r="A189" s="241"/>
      <c r="B189" s="242" t="s">
        <v>559</v>
      </c>
      <c r="C189" s="289" t="s">
        <v>557</v>
      </c>
      <c r="D189" s="244" t="s">
        <v>131</v>
      </c>
      <c r="E189" s="245">
        <v>16998</v>
      </c>
      <c r="F189" s="305">
        <v>0</v>
      </c>
      <c r="G189" s="305">
        <v>0</v>
      </c>
      <c r="H189" s="247">
        <f t="shared" si="9"/>
        <v>16998</v>
      </c>
      <c r="I189" s="279">
        <f t="shared" si="4"/>
        <v>16998</v>
      </c>
      <c r="J189" s="249"/>
      <c r="K189" s="50" t="s">
        <v>60</v>
      </c>
      <c r="L189" s="194"/>
      <c r="M189" s="194"/>
      <c r="N189" s="194" t="s">
        <v>196</v>
      </c>
    </row>
    <row r="190" spans="1:14" s="336" customFormat="1" ht="60.75" customHeight="1">
      <c r="A190" s="241"/>
      <c r="B190" s="242" t="s">
        <v>560</v>
      </c>
      <c r="C190" s="289" t="s">
        <v>561</v>
      </c>
      <c r="D190" s="244" t="s">
        <v>562</v>
      </c>
      <c r="E190" s="245">
        <v>297750</v>
      </c>
      <c r="F190" s="305">
        <v>0</v>
      </c>
      <c r="G190" s="305">
        <v>0</v>
      </c>
      <c r="H190" s="247">
        <f t="shared" si="9"/>
        <v>297750</v>
      </c>
      <c r="I190" s="279">
        <f t="shared" si="4"/>
        <v>297750</v>
      </c>
      <c r="J190" s="41"/>
      <c r="K190" s="50" t="s">
        <v>60</v>
      </c>
      <c r="L190" s="41"/>
      <c r="M190" s="194"/>
      <c r="N190" s="194" t="s">
        <v>196</v>
      </c>
    </row>
    <row r="191" spans="1:14" s="336" customFormat="1" ht="60.75" customHeight="1">
      <c r="A191" s="241"/>
      <c r="B191" s="242" t="s">
        <v>563</v>
      </c>
      <c r="C191" s="289" t="s">
        <v>564</v>
      </c>
      <c r="D191" s="244" t="s">
        <v>505</v>
      </c>
      <c r="E191" s="245">
        <v>298500</v>
      </c>
      <c r="F191" s="305">
        <v>0</v>
      </c>
      <c r="G191" s="305">
        <v>0</v>
      </c>
      <c r="H191" s="247">
        <f t="shared" si="9"/>
        <v>298500</v>
      </c>
      <c r="I191" s="279">
        <f t="shared" si="4"/>
        <v>298500</v>
      </c>
      <c r="J191" s="41"/>
      <c r="K191" s="50" t="s">
        <v>60</v>
      </c>
      <c r="L191" s="41"/>
      <c r="M191" s="194"/>
      <c r="N191" s="194" t="s">
        <v>196</v>
      </c>
    </row>
    <row r="192" spans="1:14" s="336" customFormat="1" ht="60.75" customHeight="1">
      <c r="A192" s="241"/>
      <c r="B192" s="242" t="s">
        <v>565</v>
      </c>
      <c r="C192" s="289" t="s">
        <v>557</v>
      </c>
      <c r="D192" s="244" t="s">
        <v>219</v>
      </c>
      <c r="E192" s="245">
        <v>-57112</v>
      </c>
      <c r="F192" s="305">
        <v>0</v>
      </c>
      <c r="G192" s="305">
        <v>0</v>
      </c>
      <c r="H192" s="247">
        <f t="shared" si="9"/>
        <v>-57112</v>
      </c>
      <c r="I192" s="279">
        <f t="shared" si="4"/>
        <v>-57112</v>
      </c>
      <c r="J192" s="249"/>
      <c r="K192" s="50" t="s">
        <v>60</v>
      </c>
      <c r="L192" s="194"/>
      <c r="M192" s="194"/>
      <c r="N192" s="194" t="s">
        <v>196</v>
      </c>
    </row>
    <row r="193" spans="1:14" s="336" customFormat="1" ht="60.75" customHeight="1">
      <c r="A193" s="241"/>
      <c r="B193" s="242" t="s">
        <v>566</v>
      </c>
      <c r="C193" s="289" t="s">
        <v>567</v>
      </c>
      <c r="D193" s="244" t="s">
        <v>568</v>
      </c>
      <c r="E193" s="245">
        <v>830</v>
      </c>
      <c r="F193" s="305">
        <v>0</v>
      </c>
      <c r="G193" s="305">
        <v>0</v>
      </c>
      <c r="H193" s="247">
        <f t="shared" si="9"/>
        <v>830</v>
      </c>
      <c r="I193" s="279">
        <f t="shared" si="4"/>
        <v>830</v>
      </c>
      <c r="J193" s="41"/>
      <c r="K193" s="50" t="s">
        <v>60</v>
      </c>
      <c r="L193" s="41"/>
      <c r="M193" s="194"/>
      <c r="N193" s="194" t="s">
        <v>196</v>
      </c>
    </row>
    <row r="194" spans="1:14" s="336" customFormat="1" ht="60.75" customHeight="1">
      <c r="A194" s="241"/>
      <c r="B194" s="242" t="s">
        <v>569</v>
      </c>
      <c r="C194" s="289" t="s">
        <v>528</v>
      </c>
      <c r="D194" s="244" t="s">
        <v>131</v>
      </c>
      <c r="E194" s="245">
        <v>500</v>
      </c>
      <c r="F194" s="305">
        <v>0</v>
      </c>
      <c r="G194" s="305">
        <v>0</v>
      </c>
      <c r="H194" s="247">
        <f t="shared" si="9"/>
        <v>500</v>
      </c>
      <c r="I194" s="279">
        <f t="shared" si="4"/>
        <v>500</v>
      </c>
      <c r="J194" s="41"/>
      <c r="K194" s="50" t="s">
        <v>60</v>
      </c>
      <c r="L194" s="41"/>
      <c r="M194" s="194"/>
      <c r="N194" s="194" t="s">
        <v>196</v>
      </c>
    </row>
    <row r="195" spans="1:14" s="336" customFormat="1" ht="60.75" customHeight="1">
      <c r="A195" s="241"/>
      <c r="B195" s="242" t="s">
        <v>570</v>
      </c>
      <c r="C195" s="289" t="s">
        <v>571</v>
      </c>
      <c r="D195" s="244" t="s">
        <v>572</v>
      </c>
      <c r="E195" s="245">
        <v>126500</v>
      </c>
      <c r="F195" s="305">
        <v>0</v>
      </c>
      <c r="G195" s="305">
        <v>0</v>
      </c>
      <c r="H195" s="247">
        <f t="shared" si="9"/>
        <v>126500</v>
      </c>
      <c r="I195" s="279">
        <f t="shared" si="4"/>
        <v>126500</v>
      </c>
      <c r="J195" s="41"/>
      <c r="K195" s="50" t="s">
        <v>60</v>
      </c>
      <c r="L195" s="41"/>
      <c r="M195" s="194"/>
      <c r="N195" s="194" t="s">
        <v>196</v>
      </c>
    </row>
    <row r="196" spans="1:14" s="336" customFormat="1" ht="60.75" customHeight="1">
      <c r="A196" s="241"/>
      <c r="B196" s="242" t="s">
        <v>573</v>
      </c>
      <c r="C196" s="289" t="s">
        <v>574</v>
      </c>
      <c r="D196" s="244" t="s">
        <v>572</v>
      </c>
      <c r="E196" s="245">
        <v>133500</v>
      </c>
      <c r="F196" s="305">
        <v>0</v>
      </c>
      <c r="G196" s="305">
        <v>0</v>
      </c>
      <c r="H196" s="247">
        <f t="shared" si="9"/>
        <v>133500</v>
      </c>
      <c r="I196" s="279">
        <f t="shared" si="4"/>
        <v>133500</v>
      </c>
      <c r="J196" s="41"/>
      <c r="K196" s="50" t="s">
        <v>60</v>
      </c>
      <c r="L196" s="41"/>
      <c r="M196" s="194"/>
      <c r="N196" s="194" t="s">
        <v>196</v>
      </c>
    </row>
    <row r="197" spans="1:14" s="336" customFormat="1" ht="60.75" customHeight="1">
      <c r="A197" s="241"/>
      <c r="B197" s="242" t="s">
        <v>575</v>
      </c>
      <c r="C197" s="289" t="s">
        <v>576</v>
      </c>
      <c r="D197" s="244" t="s">
        <v>572</v>
      </c>
      <c r="E197" s="245">
        <v>61750</v>
      </c>
      <c r="F197" s="305">
        <v>0</v>
      </c>
      <c r="G197" s="305">
        <v>0</v>
      </c>
      <c r="H197" s="247">
        <f t="shared" si="9"/>
        <v>61750</v>
      </c>
      <c r="I197" s="279">
        <f t="shared" si="4"/>
        <v>61750</v>
      </c>
      <c r="J197" s="41"/>
      <c r="K197" s="50" t="s">
        <v>60</v>
      </c>
      <c r="L197" s="41"/>
      <c r="M197" s="194"/>
      <c r="N197" s="194" t="s">
        <v>196</v>
      </c>
    </row>
    <row r="198" spans="1:14" s="336" customFormat="1" ht="60.75" customHeight="1">
      <c r="A198" s="241"/>
      <c r="B198" s="242" t="s">
        <v>577</v>
      </c>
      <c r="C198" s="289" t="s">
        <v>578</v>
      </c>
      <c r="D198" s="244" t="s">
        <v>244</v>
      </c>
      <c r="E198" s="245">
        <v>377700</v>
      </c>
      <c r="F198" s="305">
        <v>0</v>
      </c>
      <c r="G198" s="305">
        <v>0</v>
      </c>
      <c r="H198" s="247">
        <f t="shared" si="9"/>
        <v>377700</v>
      </c>
      <c r="I198" s="279">
        <f t="shared" si="4"/>
        <v>377700</v>
      </c>
      <c r="J198" s="41"/>
      <c r="K198" s="50" t="s">
        <v>60</v>
      </c>
      <c r="L198" s="41"/>
      <c r="M198" s="194"/>
      <c r="N198" s="194" t="s">
        <v>196</v>
      </c>
    </row>
    <row r="199" spans="1:14" s="336" customFormat="1" ht="60.75" customHeight="1">
      <c r="A199" s="241"/>
      <c r="B199" s="242" t="s">
        <v>579</v>
      </c>
      <c r="C199" s="289" t="s">
        <v>580</v>
      </c>
      <c r="D199" s="244" t="s">
        <v>511</v>
      </c>
      <c r="E199" s="245">
        <v>115500</v>
      </c>
      <c r="F199" s="305">
        <v>0</v>
      </c>
      <c r="G199" s="305">
        <v>0</v>
      </c>
      <c r="H199" s="247">
        <f t="shared" si="9"/>
        <v>115500</v>
      </c>
      <c r="I199" s="279">
        <f t="shared" si="4"/>
        <v>115500</v>
      </c>
      <c r="J199" s="41"/>
      <c r="K199" s="50" t="s">
        <v>60</v>
      </c>
      <c r="L199" s="41"/>
      <c r="M199" s="194"/>
      <c r="N199" s="194" t="s">
        <v>196</v>
      </c>
    </row>
    <row r="200" spans="1:14" s="336" customFormat="1" ht="60.75" customHeight="1">
      <c r="A200" s="241"/>
      <c r="B200" s="242" t="s">
        <v>581</v>
      </c>
      <c r="C200" s="289" t="s">
        <v>582</v>
      </c>
      <c r="D200" s="244" t="s">
        <v>515</v>
      </c>
      <c r="E200" s="245">
        <v>900</v>
      </c>
      <c r="F200" s="305">
        <v>0</v>
      </c>
      <c r="G200" s="305">
        <v>0</v>
      </c>
      <c r="H200" s="247">
        <f t="shared" si="9"/>
        <v>900</v>
      </c>
      <c r="I200" s="279">
        <f t="shared" si="4"/>
        <v>900</v>
      </c>
      <c r="J200" s="41"/>
      <c r="K200" s="50" t="s">
        <v>60</v>
      </c>
      <c r="L200" s="41"/>
      <c r="M200" s="194"/>
      <c r="N200" s="194" t="s">
        <v>196</v>
      </c>
    </row>
    <row r="201" spans="1:14" s="336" customFormat="1" ht="60.75" customHeight="1">
      <c r="A201" s="241"/>
      <c r="B201" s="242" t="s">
        <v>583</v>
      </c>
      <c r="C201" s="289" t="s">
        <v>584</v>
      </c>
      <c r="D201" s="244" t="s">
        <v>511</v>
      </c>
      <c r="E201" s="245">
        <v>1445111</v>
      </c>
      <c r="F201" s="305">
        <v>0</v>
      </c>
      <c r="G201" s="305">
        <v>0</v>
      </c>
      <c r="H201" s="247">
        <f t="shared" si="9"/>
        <v>1445111</v>
      </c>
      <c r="I201" s="279">
        <f t="shared" si="4"/>
        <v>1445111</v>
      </c>
      <c r="J201" s="41"/>
      <c r="K201" s="50" t="s">
        <v>60</v>
      </c>
      <c r="L201" s="41"/>
      <c r="M201" s="194"/>
      <c r="N201" s="194" t="s">
        <v>196</v>
      </c>
    </row>
    <row r="202" spans="1:14" s="336" customFormat="1" ht="60.75" customHeight="1">
      <c r="A202" s="241"/>
      <c r="B202" s="242" t="s">
        <v>585</v>
      </c>
      <c r="C202" s="289" t="s">
        <v>586</v>
      </c>
      <c r="D202" s="244" t="s">
        <v>587</v>
      </c>
      <c r="E202" s="245">
        <v>1205809</v>
      </c>
      <c r="F202" s="305">
        <v>0</v>
      </c>
      <c r="G202" s="305">
        <v>0</v>
      </c>
      <c r="H202" s="247">
        <f t="shared" si="9"/>
        <v>1205809</v>
      </c>
      <c r="I202" s="279">
        <f t="shared" si="4"/>
        <v>1205809</v>
      </c>
      <c r="J202" s="41"/>
      <c r="K202" s="50" t="s">
        <v>60</v>
      </c>
      <c r="L202" s="41"/>
      <c r="M202" s="194"/>
      <c r="N202" s="194" t="s">
        <v>196</v>
      </c>
    </row>
    <row r="203" spans="1:14" s="336" customFormat="1" ht="60.75" customHeight="1">
      <c r="A203" s="241"/>
      <c r="B203" s="242" t="s">
        <v>588</v>
      </c>
      <c r="C203" s="289" t="s">
        <v>528</v>
      </c>
      <c r="D203" s="244" t="s">
        <v>589</v>
      </c>
      <c r="E203" s="245">
        <v>500</v>
      </c>
      <c r="F203" s="305">
        <v>0</v>
      </c>
      <c r="G203" s="305">
        <v>0</v>
      </c>
      <c r="H203" s="247">
        <f t="shared" si="9"/>
        <v>500</v>
      </c>
      <c r="I203" s="279">
        <f t="shared" si="4"/>
        <v>500</v>
      </c>
      <c r="J203" s="41"/>
      <c r="K203" s="50" t="s">
        <v>60</v>
      </c>
      <c r="L203" s="41"/>
      <c r="M203" s="194"/>
      <c r="N203" s="194" t="s">
        <v>196</v>
      </c>
    </row>
    <row r="204" spans="1:14" s="336" customFormat="1" ht="60.75" customHeight="1">
      <c r="A204" s="241"/>
      <c r="B204" s="242" t="s">
        <v>590</v>
      </c>
      <c r="C204" s="289" t="s">
        <v>591</v>
      </c>
      <c r="D204" s="244" t="s">
        <v>589</v>
      </c>
      <c r="E204" s="245">
        <v>83800</v>
      </c>
      <c r="F204" s="305">
        <v>0</v>
      </c>
      <c r="G204" s="305">
        <v>0</v>
      </c>
      <c r="H204" s="247">
        <f t="shared" si="9"/>
        <v>83800</v>
      </c>
      <c r="I204" s="279">
        <f t="shared" si="4"/>
        <v>83800</v>
      </c>
      <c r="J204" s="41"/>
      <c r="K204" s="50" t="s">
        <v>60</v>
      </c>
      <c r="L204" s="41"/>
      <c r="M204" s="194"/>
      <c r="N204" s="194" t="s">
        <v>196</v>
      </c>
    </row>
    <row r="205" spans="1:14" s="336" customFormat="1" ht="60.75" customHeight="1">
      <c r="A205" s="241"/>
      <c r="B205" s="242" t="s">
        <v>592</v>
      </c>
      <c r="C205" s="289" t="s">
        <v>593</v>
      </c>
      <c r="D205" s="244" t="s">
        <v>587</v>
      </c>
      <c r="E205" s="245">
        <v>207975</v>
      </c>
      <c r="F205" s="305">
        <v>0</v>
      </c>
      <c r="G205" s="305">
        <v>0</v>
      </c>
      <c r="H205" s="247">
        <f t="shared" si="9"/>
        <v>207975</v>
      </c>
      <c r="I205" s="279">
        <f t="shared" si="4"/>
        <v>207975</v>
      </c>
      <c r="J205" s="41"/>
      <c r="K205" s="50" t="s">
        <v>60</v>
      </c>
      <c r="L205" s="41"/>
      <c r="M205" s="194"/>
      <c r="N205" s="194" t="s">
        <v>196</v>
      </c>
    </row>
    <row r="206" spans="1:14" s="336" customFormat="1" ht="60.75" customHeight="1">
      <c r="A206" s="241"/>
      <c r="B206" s="242" t="s">
        <v>594</v>
      </c>
      <c r="C206" s="289" t="s">
        <v>595</v>
      </c>
      <c r="D206" s="244" t="s">
        <v>587</v>
      </c>
      <c r="E206" s="245">
        <v>162350</v>
      </c>
      <c r="F206" s="305">
        <v>0</v>
      </c>
      <c r="G206" s="305">
        <v>0</v>
      </c>
      <c r="H206" s="247">
        <f t="shared" si="9"/>
        <v>162350</v>
      </c>
      <c r="I206" s="279">
        <f t="shared" si="4"/>
        <v>162350</v>
      </c>
      <c r="J206" s="41"/>
      <c r="K206" s="50" t="s">
        <v>60</v>
      </c>
      <c r="L206" s="41"/>
      <c r="M206" s="194"/>
      <c r="N206" s="194" t="s">
        <v>196</v>
      </c>
    </row>
    <row r="207" spans="1:14" s="336" customFormat="1" ht="60.75" customHeight="1">
      <c r="A207" s="241"/>
      <c r="B207" s="242" t="s">
        <v>596</v>
      </c>
      <c r="C207" s="289" t="s">
        <v>567</v>
      </c>
      <c r="D207" s="244" t="s">
        <v>597</v>
      </c>
      <c r="E207" s="245">
        <v>1235</v>
      </c>
      <c r="F207" s="305">
        <v>0</v>
      </c>
      <c r="G207" s="305">
        <v>0</v>
      </c>
      <c r="H207" s="247">
        <f t="shared" si="9"/>
        <v>1235</v>
      </c>
      <c r="I207" s="279">
        <f t="shared" si="4"/>
        <v>1235</v>
      </c>
      <c r="J207" s="41"/>
      <c r="K207" s="50" t="s">
        <v>60</v>
      </c>
      <c r="L207" s="41"/>
      <c r="M207" s="194"/>
      <c r="N207" s="194" t="s">
        <v>196</v>
      </c>
    </row>
    <row r="208" spans="1:14" s="336" customFormat="1" ht="60.75" customHeight="1">
      <c r="A208" s="241"/>
      <c r="B208" s="242" t="s">
        <v>598</v>
      </c>
      <c r="C208" s="289" t="s">
        <v>599</v>
      </c>
      <c r="D208" s="244" t="s">
        <v>600</v>
      </c>
      <c r="E208" s="245">
        <v>1085560</v>
      </c>
      <c r="F208" s="305">
        <v>0</v>
      </c>
      <c r="G208" s="305">
        <v>0</v>
      </c>
      <c r="H208" s="247">
        <f t="shared" si="9"/>
        <v>1085560</v>
      </c>
      <c r="I208" s="279">
        <f t="shared" si="4"/>
        <v>1085560</v>
      </c>
      <c r="J208" s="41"/>
      <c r="K208" s="50" t="s">
        <v>60</v>
      </c>
      <c r="L208" s="41"/>
      <c r="M208" s="194"/>
      <c r="N208" s="194" t="s">
        <v>196</v>
      </c>
    </row>
    <row r="209" spans="1:14" s="336" customFormat="1" ht="60.75" customHeight="1">
      <c r="A209" s="241"/>
      <c r="B209" s="242" t="s">
        <v>601</v>
      </c>
      <c r="C209" s="289" t="s">
        <v>602</v>
      </c>
      <c r="D209" s="244" t="s">
        <v>600</v>
      </c>
      <c r="E209" s="245">
        <v>1783957</v>
      </c>
      <c r="F209" s="305">
        <v>0</v>
      </c>
      <c r="G209" s="305">
        <v>0</v>
      </c>
      <c r="H209" s="247">
        <f t="shared" si="9"/>
        <v>1783957</v>
      </c>
      <c r="I209" s="279">
        <f t="shared" si="4"/>
        <v>1783957</v>
      </c>
      <c r="J209" s="41"/>
      <c r="K209" s="50" t="s">
        <v>60</v>
      </c>
      <c r="L209" s="41"/>
      <c r="M209" s="194"/>
      <c r="N209" s="194" t="s">
        <v>196</v>
      </c>
    </row>
    <row r="210" spans="1:14" s="336" customFormat="1" ht="60.75" customHeight="1">
      <c r="A210" s="241"/>
      <c r="B210" s="242" t="s">
        <v>603</v>
      </c>
      <c r="C210" s="289" t="s">
        <v>604</v>
      </c>
      <c r="D210" s="244" t="s">
        <v>600</v>
      </c>
      <c r="E210" s="245">
        <v>136550</v>
      </c>
      <c r="F210" s="305">
        <v>0</v>
      </c>
      <c r="G210" s="305">
        <v>0</v>
      </c>
      <c r="H210" s="247">
        <f t="shared" si="9"/>
        <v>136550</v>
      </c>
      <c r="I210" s="279">
        <f t="shared" si="4"/>
        <v>136550</v>
      </c>
      <c r="J210" s="41"/>
      <c r="K210" s="50" t="s">
        <v>60</v>
      </c>
      <c r="L210" s="41"/>
      <c r="M210" s="194"/>
      <c r="N210" s="194" t="s">
        <v>196</v>
      </c>
    </row>
    <row r="211" spans="1:14" s="336" customFormat="1" ht="60.75" customHeight="1">
      <c r="A211" s="252"/>
      <c r="B211" s="242" t="s">
        <v>605</v>
      </c>
      <c r="C211" s="289" t="s">
        <v>557</v>
      </c>
      <c r="D211" s="244" t="s">
        <v>606</v>
      </c>
      <c r="E211" s="245">
        <v>-3628</v>
      </c>
      <c r="F211" s="305">
        <v>0</v>
      </c>
      <c r="G211" s="305">
        <v>0</v>
      </c>
      <c r="H211" s="247">
        <f t="shared" si="9"/>
        <v>-3628</v>
      </c>
      <c r="I211" s="279">
        <f t="shared" si="4"/>
        <v>-3628</v>
      </c>
      <c r="J211" s="249"/>
      <c r="K211" s="50" t="s">
        <v>60</v>
      </c>
      <c r="L211" s="56"/>
      <c r="M211" s="56"/>
      <c r="N211" s="194" t="s">
        <v>196</v>
      </c>
    </row>
    <row r="212" spans="1:14" s="336" customFormat="1" ht="60.75" customHeight="1">
      <c r="A212" s="241"/>
      <c r="B212" s="242" t="s">
        <v>607</v>
      </c>
      <c r="C212" s="278" t="s">
        <v>608</v>
      </c>
      <c r="D212" s="345" t="s">
        <v>609</v>
      </c>
      <c r="E212" s="245">
        <v>1658825</v>
      </c>
      <c r="F212" s="305">
        <v>0</v>
      </c>
      <c r="G212" s="305">
        <v>0</v>
      </c>
      <c r="H212" s="247">
        <f t="shared" si="9"/>
        <v>1658825</v>
      </c>
      <c r="I212" s="279">
        <f t="shared" si="4"/>
        <v>1658825</v>
      </c>
      <c r="J212" s="41"/>
      <c r="K212" s="50" t="s">
        <v>60</v>
      </c>
      <c r="L212" s="41"/>
      <c r="M212" s="56"/>
      <c r="N212" s="194" t="s">
        <v>196</v>
      </c>
    </row>
    <row r="213" spans="1:14" s="336" customFormat="1" ht="60.75" customHeight="1">
      <c r="A213" s="241"/>
      <c r="B213" s="242" t="s">
        <v>610</v>
      </c>
      <c r="C213" s="289" t="s">
        <v>611</v>
      </c>
      <c r="D213" s="244" t="s">
        <v>606</v>
      </c>
      <c r="E213" s="245">
        <v>4548718</v>
      </c>
      <c r="F213" s="305">
        <v>0</v>
      </c>
      <c r="G213" s="305">
        <v>0</v>
      </c>
      <c r="H213" s="247">
        <f t="shared" si="9"/>
        <v>4548718</v>
      </c>
      <c r="I213" s="279">
        <f t="shared" si="4"/>
        <v>4548718</v>
      </c>
      <c r="J213" s="41"/>
      <c r="K213" s="50" t="s">
        <v>60</v>
      </c>
      <c r="L213" s="41"/>
      <c r="M213" s="194"/>
      <c r="N213" s="194" t="s">
        <v>196</v>
      </c>
    </row>
    <row r="214" spans="1:14" s="336" customFormat="1" ht="60.75" customHeight="1">
      <c r="A214" s="314" t="s">
        <v>52</v>
      </c>
      <c r="B214" s="294"/>
      <c r="C214" s="295"/>
      <c r="D214" s="296"/>
      <c r="E214" s="297">
        <f>SUM(E174:E213)</f>
        <v>87959475</v>
      </c>
      <c r="F214" s="346"/>
      <c r="G214" s="347"/>
      <c r="H214" s="339">
        <f t="shared" si="9"/>
        <v>87959475</v>
      </c>
      <c r="I214" s="298">
        <f t="shared" si="4"/>
        <v>87959475</v>
      </c>
      <c r="J214" s="299"/>
      <c r="K214" s="300"/>
      <c r="L214" s="63"/>
      <c r="M214" s="63"/>
      <c r="N214" s="63"/>
    </row>
    <row r="215" spans="1:14" s="336" customFormat="1" ht="60.75" customHeight="1">
      <c r="A215" s="348" t="s">
        <v>612</v>
      </c>
      <c r="B215" s="242" t="s">
        <v>613</v>
      </c>
      <c r="C215" s="289" t="s">
        <v>614</v>
      </c>
      <c r="D215" s="244" t="s">
        <v>615</v>
      </c>
      <c r="E215" s="245">
        <v>67250</v>
      </c>
      <c r="F215" s="305">
        <v>0</v>
      </c>
      <c r="G215" s="305">
        <v>0</v>
      </c>
      <c r="H215" s="247">
        <f t="shared" si="9"/>
        <v>67250</v>
      </c>
      <c r="I215" s="279">
        <f t="shared" si="4"/>
        <v>67250</v>
      </c>
      <c r="J215" s="41"/>
      <c r="K215" s="50" t="s">
        <v>60</v>
      </c>
      <c r="L215" s="41"/>
      <c r="M215" s="194"/>
      <c r="N215" s="194" t="s">
        <v>196</v>
      </c>
    </row>
    <row r="216" spans="1:14" s="336" customFormat="1" ht="60.75" customHeight="1">
      <c r="A216" s="241"/>
      <c r="B216" s="242" t="s">
        <v>616</v>
      </c>
      <c r="C216" s="289" t="s">
        <v>617</v>
      </c>
      <c r="D216" s="244" t="s">
        <v>618</v>
      </c>
      <c r="E216" s="245">
        <v>203773</v>
      </c>
      <c r="F216" s="305">
        <v>0</v>
      </c>
      <c r="G216" s="305">
        <v>0</v>
      </c>
      <c r="H216" s="247">
        <f t="shared" si="9"/>
        <v>203773</v>
      </c>
      <c r="I216" s="279">
        <f t="shared" si="4"/>
        <v>203773</v>
      </c>
      <c r="J216" s="41"/>
      <c r="K216" s="50" t="s">
        <v>60</v>
      </c>
      <c r="L216" s="41"/>
      <c r="M216" s="194"/>
      <c r="N216" s="194" t="s">
        <v>196</v>
      </c>
    </row>
    <row r="217" spans="1:14" s="336" customFormat="1" ht="60.75" customHeight="1">
      <c r="A217" s="241"/>
      <c r="B217" s="242" t="s">
        <v>619</v>
      </c>
      <c r="C217" s="289" t="s">
        <v>620</v>
      </c>
      <c r="D217" s="244" t="s">
        <v>621</v>
      </c>
      <c r="E217" s="245">
        <v>240447</v>
      </c>
      <c r="F217" s="305">
        <v>0</v>
      </c>
      <c r="G217" s="305">
        <v>0</v>
      </c>
      <c r="H217" s="247">
        <f t="shared" si="9"/>
        <v>240447</v>
      </c>
      <c r="I217" s="279">
        <f t="shared" si="4"/>
        <v>240447</v>
      </c>
      <c r="J217" s="41"/>
      <c r="K217" s="50" t="s">
        <v>60</v>
      </c>
      <c r="L217" s="41"/>
      <c r="M217" s="194"/>
      <c r="N217" s="194" t="s">
        <v>196</v>
      </c>
    </row>
    <row r="218" spans="1:14" s="336" customFormat="1" ht="60.75" customHeight="1">
      <c r="A218" s="241"/>
      <c r="B218" s="242" t="s">
        <v>622</v>
      </c>
      <c r="C218" s="289" t="s">
        <v>623</v>
      </c>
      <c r="D218" s="244" t="s">
        <v>518</v>
      </c>
      <c r="E218" s="245">
        <v>170490</v>
      </c>
      <c r="F218" s="305">
        <v>0</v>
      </c>
      <c r="G218" s="305">
        <v>0</v>
      </c>
      <c r="H218" s="247">
        <f t="shared" si="9"/>
        <v>170490</v>
      </c>
      <c r="I218" s="279">
        <f t="shared" si="4"/>
        <v>170490</v>
      </c>
      <c r="J218" s="41"/>
      <c r="K218" s="50" t="s">
        <v>60</v>
      </c>
      <c r="L218" s="41"/>
      <c r="M218" s="194"/>
      <c r="N218" s="194" t="s">
        <v>196</v>
      </c>
    </row>
    <row r="219" spans="1:14" s="336" customFormat="1" ht="60.75" customHeight="1">
      <c r="A219" s="241"/>
      <c r="B219" s="325" t="s">
        <v>624</v>
      </c>
      <c r="C219" s="326" t="s">
        <v>625</v>
      </c>
      <c r="D219" s="256" t="s">
        <v>524</v>
      </c>
      <c r="E219" s="327">
        <v>333061</v>
      </c>
      <c r="F219" s="305">
        <v>0</v>
      </c>
      <c r="G219" s="305">
        <v>0</v>
      </c>
      <c r="H219" s="247">
        <f t="shared" si="9"/>
        <v>333061</v>
      </c>
      <c r="I219" s="279">
        <f t="shared" si="4"/>
        <v>333061</v>
      </c>
      <c r="J219" s="41"/>
      <c r="K219" s="50" t="s">
        <v>60</v>
      </c>
      <c r="L219" s="41"/>
      <c r="M219" s="194"/>
      <c r="N219" s="194" t="s">
        <v>196</v>
      </c>
    </row>
    <row r="220" spans="1:14" s="336" customFormat="1" ht="60.75" customHeight="1">
      <c r="A220" s="241"/>
      <c r="B220" s="242" t="s">
        <v>626</v>
      </c>
      <c r="C220" s="319" t="s">
        <v>627</v>
      </c>
      <c r="D220" s="74" t="s">
        <v>628</v>
      </c>
      <c r="E220" s="245">
        <v>500000</v>
      </c>
      <c r="F220" s="305">
        <v>0</v>
      </c>
      <c r="G220" s="305">
        <v>0</v>
      </c>
      <c r="H220" s="247">
        <f t="shared" si="9"/>
        <v>500000</v>
      </c>
      <c r="I220" s="279">
        <f t="shared" si="4"/>
        <v>500000</v>
      </c>
      <c r="J220" s="41"/>
      <c r="K220" s="50" t="s">
        <v>60</v>
      </c>
      <c r="L220" s="41"/>
      <c r="M220" s="194"/>
      <c r="N220" s="194" t="s">
        <v>196</v>
      </c>
    </row>
    <row r="221" spans="1:14" s="250" customFormat="1" ht="60.75" customHeight="1">
      <c r="A221" s="241"/>
      <c r="B221" s="242" t="s">
        <v>629</v>
      </c>
      <c r="C221" s="319" t="s">
        <v>630</v>
      </c>
      <c r="D221" s="74" t="s">
        <v>391</v>
      </c>
      <c r="E221" s="245">
        <v>517950</v>
      </c>
      <c r="F221" s="305">
        <v>0</v>
      </c>
      <c r="G221" s="305">
        <v>0</v>
      </c>
      <c r="H221" s="247">
        <f t="shared" si="9"/>
        <v>517950</v>
      </c>
      <c r="I221" s="279">
        <f t="shared" si="4"/>
        <v>517950</v>
      </c>
      <c r="J221" s="41"/>
      <c r="K221" s="50" t="s">
        <v>60</v>
      </c>
      <c r="L221" s="194"/>
      <c r="M221" s="194" t="s">
        <v>196</v>
      </c>
      <c r="N221" s="194"/>
    </row>
    <row r="222" spans="1:14" s="250" customFormat="1" ht="60.75" customHeight="1">
      <c r="A222" s="241"/>
      <c r="B222" s="242" t="s">
        <v>631</v>
      </c>
      <c r="C222" s="319" t="s">
        <v>632</v>
      </c>
      <c r="D222" s="74" t="s">
        <v>391</v>
      </c>
      <c r="E222" s="245">
        <v>1406700</v>
      </c>
      <c r="F222" s="305">
        <v>0</v>
      </c>
      <c r="G222" s="305">
        <v>0</v>
      </c>
      <c r="H222" s="247">
        <f t="shared" si="9"/>
        <v>1406700</v>
      </c>
      <c r="I222" s="279">
        <f t="shared" si="4"/>
        <v>1406700</v>
      </c>
      <c r="J222" s="41"/>
      <c r="K222" s="50" t="s">
        <v>60</v>
      </c>
      <c r="L222" s="194"/>
      <c r="M222" s="194" t="s">
        <v>196</v>
      </c>
      <c r="N222" s="194"/>
    </row>
    <row r="223" spans="1:14" s="250" customFormat="1" ht="60.75" customHeight="1">
      <c r="A223" s="241"/>
      <c r="B223" s="242" t="s">
        <v>633</v>
      </c>
      <c r="C223" s="319" t="s">
        <v>634</v>
      </c>
      <c r="D223" s="74" t="s">
        <v>391</v>
      </c>
      <c r="E223" s="245">
        <v>3886650</v>
      </c>
      <c r="F223" s="305">
        <v>0</v>
      </c>
      <c r="G223" s="305">
        <v>0</v>
      </c>
      <c r="H223" s="247">
        <f t="shared" si="9"/>
        <v>3886650</v>
      </c>
      <c r="I223" s="279">
        <f t="shared" si="4"/>
        <v>3886650</v>
      </c>
      <c r="J223" s="41"/>
      <c r="K223" s="50" t="s">
        <v>60</v>
      </c>
      <c r="L223" s="194"/>
      <c r="M223" s="194" t="s">
        <v>196</v>
      </c>
      <c r="N223" s="194"/>
    </row>
    <row r="224" spans="1:14" s="250" customFormat="1" ht="60.75" customHeight="1">
      <c r="A224" s="241"/>
      <c r="B224" s="242" t="s">
        <v>635</v>
      </c>
      <c r="C224" s="319" t="s">
        <v>636</v>
      </c>
      <c r="D224" s="74" t="s">
        <v>391</v>
      </c>
      <c r="E224" s="245">
        <v>1449000</v>
      </c>
      <c r="F224" s="305">
        <v>0</v>
      </c>
      <c r="G224" s="305">
        <v>0</v>
      </c>
      <c r="H224" s="247">
        <f t="shared" si="9"/>
        <v>1449000</v>
      </c>
      <c r="I224" s="279">
        <f t="shared" si="4"/>
        <v>1449000</v>
      </c>
      <c r="J224" s="41"/>
      <c r="K224" s="50" t="s">
        <v>60</v>
      </c>
      <c r="L224" s="194"/>
      <c r="M224" s="194" t="s">
        <v>196</v>
      </c>
      <c r="N224" s="194"/>
    </row>
    <row r="225" spans="1:14" s="250" customFormat="1" ht="60.75" customHeight="1">
      <c r="A225" s="241"/>
      <c r="B225" s="242" t="s">
        <v>637</v>
      </c>
      <c r="C225" s="319" t="s">
        <v>638</v>
      </c>
      <c r="D225" s="74" t="s">
        <v>391</v>
      </c>
      <c r="E225" s="245">
        <v>15728400</v>
      </c>
      <c r="F225" s="305">
        <v>0</v>
      </c>
      <c r="G225" s="305">
        <v>0</v>
      </c>
      <c r="H225" s="247">
        <f t="shared" si="9"/>
        <v>15728400</v>
      </c>
      <c r="I225" s="279">
        <f t="shared" si="4"/>
        <v>15728400</v>
      </c>
      <c r="J225" s="41"/>
      <c r="K225" s="50" t="s">
        <v>60</v>
      </c>
      <c r="L225" s="194"/>
      <c r="M225" s="194" t="s">
        <v>196</v>
      </c>
      <c r="N225" s="194"/>
    </row>
    <row r="226" spans="1:14" s="250" customFormat="1" ht="60.75" customHeight="1">
      <c r="A226" s="241"/>
      <c r="B226" s="242" t="s">
        <v>639</v>
      </c>
      <c r="C226" s="319" t="s">
        <v>640</v>
      </c>
      <c r="D226" s="74" t="s">
        <v>391</v>
      </c>
      <c r="E226" s="245">
        <v>297000</v>
      </c>
      <c r="F226" s="305">
        <v>0</v>
      </c>
      <c r="G226" s="305">
        <v>0</v>
      </c>
      <c r="H226" s="247">
        <f t="shared" si="9"/>
        <v>297000</v>
      </c>
      <c r="I226" s="279">
        <f t="shared" si="4"/>
        <v>297000</v>
      </c>
      <c r="J226" s="41"/>
      <c r="K226" s="50" t="s">
        <v>60</v>
      </c>
      <c r="L226" s="194"/>
      <c r="M226" s="194" t="s">
        <v>196</v>
      </c>
      <c r="N226" s="194"/>
    </row>
    <row r="227" spans="1:14" s="250" customFormat="1" ht="60.75" customHeight="1">
      <c r="A227" s="241"/>
      <c r="B227" s="242" t="s">
        <v>641</v>
      </c>
      <c r="C227" s="319" t="s">
        <v>642</v>
      </c>
      <c r="D227" s="74" t="s">
        <v>391</v>
      </c>
      <c r="E227" s="245">
        <v>1621350</v>
      </c>
      <c r="F227" s="305">
        <v>0</v>
      </c>
      <c r="G227" s="305">
        <v>0</v>
      </c>
      <c r="H227" s="247">
        <f t="shared" si="9"/>
        <v>1621350</v>
      </c>
      <c r="I227" s="279">
        <f t="shared" si="4"/>
        <v>1621350</v>
      </c>
      <c r="J227" s="41"/>
      <c r="K227" s="50" t="s">
        <v>60</v>
      </c>
      <c r="L227" s="194"/>
      <c r="M227" s="194" t="s">
        <v>196</v>
      </c>
      <c r="N227" s="194"/>
    </row>
    <row r="228" spans="1:14" s="336" customFormat="1" ht="60.75" customHeight="1">
      <c r="A228" s="314" t="s">
        <v>52</v>
      </c>
      <c r="B228" s="349"/>
      <c r="C228" s="295"/>
      <c r="D228" s="350"/>
      <c r="E228" s="351">
        <f>SUM(E215:E227)</f>
        <v>26422071</v>
      </c>
      <c r="F228" s="351">
        <f>SUM(F215:F227)</f>
        <v>0</v>
      </c>
      <c r="G228" s="351">
        <f>SUM(G215:G227)</f>
        <v>0</v>
      </c>
      <c r="H228" s="339">
        <f t="shared" si="9"/>
        <v>26422071</v>
      </c>
      <c r="I228" s="298">
        <f t="shared" si="4"/>
        <v>26422071</v>
      </c>
      <c r="J228" s="299"/>
      <c r="K228" s="300"/>
      <c r="L228" s="63"/>
      <c r="M228" s="63"/>
      <c r="N228" s="63"/>
    </row>
    <row r="229" spans="1:14" s="336" customFormat="1" ht="60.75" customHeight="1">
      <c r="A229" s="179" t="s">
        <v>643</v>
      </c>
      <c r="B229" s="242" t="s">
        <v>644</v>
      </c>
      <c r="C229" s="242" t="s">
        <v>645</v>
      </c>
      <c r="D229" s="244"/>
      <c r="E229" s="245">
        <v>400000</v>
      </c>
      <c r="F229" s="305"/>
      <c r="G229" s="245">
        <v>177511</v>
      </c>
      <c r="H229" s="247">
        <f t="shared" si="9"/>
        <v>577511</v>
      </c>
      <c r="I229" s="352">
        <f t="shared" si="4"/>
        <v>400000</v>
      </c>
      <c r="J229" s="41"/>
      <c r="K229" s="50" t="s">
        <v>60</v>
      </c>
      <c r="L229" s="194"/>
      <c r="M229" s="194"/>
      <c r="N229" s="194" t="s">
        <v>99</v>
      </c>
    </row>
    <row r="230" spans="1:14" s="336" customFormat="1" ht="60.75" customHeight="1">
      <c r="A230" s="241"/>
      <c r="B230" s="242" t="s">
        <v>646</v>
      </c>
      <c r="C230" s="242" t="s">
        <v>647</v>
      </c>
      <c r="D230" s="244"/>
      <c r="E230" s="245">
        <v>400000</v>
      </c>
      <c r="F230" s="245">
        <v>80000</v>
      </c>
      <c r="G230" s="245">
        <v>131247</v>
      </c>
      <c r="H230" s="247">
        <f t="shared" si="9"/>
        <v>611247</v>
      </c>
      <c r="I230" s="352">
        <f t="shared" si="4"/>
        <v>400000</v>
      </c>
      <c r="J230" s="41"/>
      <c r="K230" s="50" t="s">
        <v>60</v>
      </c>
      <c r="L230" s="194"/>
      <c r="M230" s="194"/>
      <c r="N230" s="194" t="s">
        <v>99</v>
      </c>
    </row>
    <row r="231" spans="1:14" s="336" customFormat="1" ht="60.75" customHeight="1">
      <c r="A231" s="314" t="s">
        <v>52</v>
      </c>
      <c r="B231" s="294"/>
      <c r="C231" s="295"/>
      <c r="D231" s="296"/>
      <c r="E231" s="297">
        <f>SUM(E229:E230)</f>
        <v>800000</v>
      </c>
      <c r="F231" s="297">
        <f>SUM(F229:F230)</f>
        <v>80000</v>
      </c>
      <c r="G231" s="297">
        <f>SUM(G229:G230)</f>
        <v>308758</v>
      </c>
      <c r="H231" s="297">
        <f>SUM(H229:H230)</f>
        <v>1188758</v>
      </c>
      <c r="I231" s="298">
        <f t="shared" si="4"/>
        <v>800000</v>
      </c>
      <c r="J231" s="299"/>
      <c r="K231" s="300"/>
      <c r="L231" s="63"/>
      <c r="M231" s="63"/>
      <c r="N231" s="63"/>
    </row>
    <row r="232" spans="1:14" s="336" customFormat="1" ht="60.75" customHeight="1">
      <c r="A232" s="179" t="s">
        <v>648</v>
      </c>
      <c r="B232" s="242"/>
      <c r="C232" s="289"/>
      <c r="D232" s="244"/>
      <c r="E232" s="245"/>
      <c r="F232" s="353"/>
      <c r="G232" s="78"/>
      <c r="H232" s="247"/>
      <c r="I232" s="279">
        <f t="shared" si="4"/>
        <v>0</v>
      </c>
      <c r="J232" s="41"/>
      <c r="K232" s="50"/>
      <c r="L232" s="194"/>
      <c r="M232" s="194"/>
      <c r="N232" s="194"/>
    </row>
    <row r="233" spans="1:14" s="336" customFormat="1" ht="60.75" customHeight="1">
      <c r="A233" s="314" t="s">
        <v>52</v>
      </c>
      <c r="B233" s="294"/>
      <c r="C233" s="295"/>
      <c r="D233" s="296"/>
      <c r="E233" s="297">
        <f>SUM(E232)</f>
        <v>0</v>
      </c>
      <c r="F233" s="297">
        <f>SUM(F232)</f>
        <v>0</v>
      </c>
      <c r="G233" s="297">
        <f>SUM(G232)</f>
        <v>0</v>
      </c>
      <c r="H233" s="297">
        <f>SUM(H232)</f>
        <v>0</v>
      </c>
      <c r="I233" s="298">
        <f t="shared" si="4"/>
        <v>0</v>
      </c>
      <c r="J233" s="299"/>
      <c r="K233" s="300"/>
      <c r="L233" s="63"/>
      <c r="M233" s="63"/>
      <c r="N233" s="63"/>
    </row>
    <row r="234" spans="1:14" ht="114.75" customHeight="1">
      <c r="A234" s="354" t="s">
        <v>649</v>
      </c>
      <c r="B234" s="355"/>
      <c r="C234" s="356"/>
      <c r="D234" s="113"/>
      <c r="E234" s="357"/>
      <c r="F234" s="358"/>
      <c r="G234" s="359"/>
      <c r="H234" s="360"/>
      <c r="I234" s="361">
        <f t="shared" si="4"/>
        <v>0</v>
      </c>
      <c r="J234" s="362"/>
      <c r="K234" s="363"/>
      <c r="L234" s="121"/>
      <c r="M234" s="121"/>
      <c r="N234" s="121"/>
    </row>
    <row r="235" spans="1:14" s="371" customFormat="1" ht="26.25" customHeight="1">
      <c r="A235" s="364" t="s">
        <v>52</v>
      </c>
      <c r="B235" s="365"/>
      <c r="C235" s="366"/>
      <c r="D235" s="367"/>
      <c r="E235" s="368">
        <f>SUM(E234)</f>
        <v>0</v>
      </c>
      <c r="F235" s="368">
        <f>SUM(F234)</f>
        <v>0</v>
      </c>
      <c r="G235" s="368">
        <f>SUM(G234)</f>
        <v>0</v>
      </c>
      <c r="H235" s="368">
        <f>SUM(H234)</f>
        <v>0</v>
      </c>
      <c r="I235" s="369">
        <f t="shared" si="4"/>
        <v>0</v>
      </c>
      <c r="J235" s="150"/>
      <c r="K235" s="370"/>
      <c r="L235" s="174"/>
      <c r="M235" s="174"/>
      <c r="N235" s="174"/>
    </row>
    <row r="236" spans="1:14" ht="26.25" customHeight="1">
      <c r="A236" s="372" t="s">
        <v>52</v>
      </c>
      <c r="B236" s="373"/>
      <c r="C236" s="374"/>
      <c r="D236" s="375"/>
      <c r="E236" s="376">
        <f>SUM(E235,E233,E231,E228,E214,E173,E157,E124,E95,E42,E24,E13)</f>
        <v>245615050</v>
      </c>
      <c r="F236" s="376">
        <f>SUM(F235,F233,F231,F228,F214,F173,F157,F124,F95,F42,F24,F13)</f>
        <v>205331</v>
      </c>
      <c r="G236" s="376">
        <f>SUM(G235,G233,G231,G228,G214,G173,G157,G124,G95,G42,G24,G13)</f>
        <v>1259642</v>
      </c>
      <c r="H236" s="376">
        <f>SUM(H235,H233,H231,H228,H214,H173,H157,H124,H95,H42,H24,H13)</f>
        <v>247080023</v>
      </c>
      <c r="I236" s="376">
        <f>SUM(I235,I233,I231,I228,I214,I173,I157,I124,I95,I42,I24,I13)</f>
        <v>245615050</v>
      </c>
      <c r="J236" s="377"/>
      <c r="K236" s="377"/>
      <c r="L236" s="378"/>
      <c r="M236" s="378"/>
      <c r="N236" s="378"/>
    </row>
    <row r="237" spans="1:14" ht="26.25" customHeight="1">
      <c r="A237" s="372" t="s">
        <v>29</v>
      </c>
      <c r="B237" s="376"/>
      <c r="C237" s="376"/>
      <c r="D237" s="376"/>
      <c r="E237" s="376">
        <f>E236</f>
        <v>245615050</v>
      </c>
      <c r="F237" s="376">
        <f>F236</f>
        <v>205331</v>
      </c>
      <c r="G237" s="376">
        <f>G236</f>
        <v>1259642</v>
      </c>
      <c r="H237" s="376">
        <f>H236</f>
        <v>247080023</v>
      </c>
      <c r="I237" s="376">
        <f>I236</f>
        <v>245615050</v>
      </c>
      <c r="J237" s="379"/>
      <c r="K237" s="380"/>
      <c r="L237" s="381"/>
      <c r="M237" s="381"/>
      <c r="N237" s="381"/>
    </row>
    <row r="238" spans="1:14" ht="16.5">
      <c r="A238" s="382" t="s">
        <v>42</v>
      </c>
      <c r="B238" s="383"/>
      <c r="C238" s="384" t="s">
        <v>650</v>
      </c>
      <c r="D238" s="385"/>
      <c r="E238" s="386"/>
      <c r="F238" s="384" t="s">
        <v>651</v>
      </c>
      <c r="G238" s="384"/>
      <c r="H238" s="384"/>
      <c r="I238" s="387"/>
      <c r="J238" s="388"/>
      <c r="K238" s="30"/>
      <c r="L238" s="384"/>
      <c r="M238" s="384"/>
      <c r="N238" s="384"/>
    </row>
    <row r="239" spans="1:14" ht="16.5" customHeight="1">
      <c r="A239" s="389" t="s">
        <v>65</v>
      </c>
      <c r="B239" s="389"/>
      <c r="C239" s="389"/>
      <c r="D239" s="389"/>
      <c r="E239" s="389"/>
      <c r="F239" s="389"/>
      <c r="G239" s="389"/>
      <c r="H239" s="389"/>
      <c r="I239" s="389"/>
      <c r="J239" s="389"/>
      <c r="K239" s="389"/>
      <c r="L239" s="389"/>
      <c r="M239" s="390"/>
      <c r="N239" s="390"/>
    </row>
    <row r="240" spans="1:14" ht="16.5" customHeight="1">
      <c r="A240" s="389" t="s">
        <v>47</v>
      </c>
      <c r="B240" s="389"/>
      <c r="C240" s="389"/>
      <c r="D240" s="389"/>
      <c r="E240" s="389"/>
      <c r="F240" s="389"/>
      <c r="G240" s="389"/>
      <c r="H240" s="389"/>
      <c r="I240" s="389"/>
      <c r="J240" s="389"/>
      <c r="K240" s="35"/>
      <c r="L240" s="390"/>
      <c r="M240" s="390"/>
      <c r="N240" s="390"/>
    </row>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239:L239"/>
    <mergeCell ref="A240:J240"/>
  </mergeCells>
  <printOptions horizontalCentered="1" verticalCentered="1"/>
  <pageMargins left="0.15763888888888888" right="0.19652777777777777" top="0.39375" bottom="0.19652777777777777" header="0.5118055555555555" footer="0.5118055555555555"/>
  <pageSetup horizontalDpi="300" verticalDpi="300" orientation="landscape" paperSize="8" scale="97"/>
  <legacyDrawing r:id="rId2"/>
</worksheet>
</file>

<file path=xl/worksheets/sheet2.xml><?xml version="1.0" encoding="utf-8"?>
<worksheet xmlns="http://schemas.openxmlformats.org/spreadsheetml/2006/main" xmlns:r="http://schemas.openxmlformats.org/officeDocument/2006/relationships">
  <sheetPr>
    <tabColor indexed="11"/>
  </sheetPr>
  <dimension ref="A1:N18"/>
  <sheetViews>
    <sheetView view="pageBreakPreview" zoomScale="85" zoomScaleSheetLayoutView="85" workbookViewId="0" topLeftCell="A1">
      <selection activeCell="E7" activeCellId="1" sqref="M6:M8 E7"/>
    </sheetView>
  </sheetViews>
  <sheetFormatPr defaultColWidth="8.00390625" defaultRowHeight="13.5"/>
  <cols>
    <col min="1" max="1" width="16.125" style="5" customWidth="1"/>
    <col min="2" max="2" width="24.375" style="6" customWidth="1"/>
    <col min="3" max="3" width="26.50390625" style="5" customWidth="1"/>
    <col min="4" max="4" width="5.375" style="5" customWidth="1"/>
    <col min="5" max="5" width="13.875" style="7" customWidth="1"/>
    <col min="6" max="6" width="11.00390625" style="5" customWidth="1"/>
    <col min="7" max="8" width="13.125" style="5" customWidth="1"/>
    <col min="9" max="9" width="13.125" style="7" customWidth="1"/>
    <col min="10" max="10" width="13.625" style="7" customWidth="1"/>
    <col min="11" max="11" width="8.875" style="5" customWidth="1"/>
    <col min="12" max="12" width="17.375" style="5" customWidth="1"/>
    <col min="13" max="13" width="6.50390625" style="5" customWidth="1"/>
    <col min="14" max="14" width="7.87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14</v>
      </c>
      <c r="M3" s="10" t="s">
        <v>15</v>
      </c>
    </row>
    <row r="4" spans="1:14" ht="25.5" customHeight="1">
      <c r="A4" s="11" t="s">
        <v>16</v>
      </c>
      <c r="B4" s="12" t="s">
        <v>17</v>
      </c>
      <c r="C4" s="13" t="s">
        <v>18</v>
      </c>
      <c r="D4" s="14" t="s">
        <v>19</v>
      </c>
      <c r="E4" s="12" t="s">
        <v>20</v>
      </c>
      <c r="F4" s="12"/>
      <c r="G4" s="12"/>
      <c r="H4" s="12"/>
      <c r="I4" s="15" t="s">
        <v>21</v>
      </c>
      <c r="J4" s="13" t="s">
        <v>22</v>
      </c>
      <c r="K4" s="16" t="s">
        <v>23</v>
      </c>
      <c r="L4" s="17" t="s">
        <v>24</v>
      </c>
      <c r="M4" s="18" t="s">
        <v>25</v>
      </c>
      <c r="N4" s="18"/>
    </row>
    <row r="5" spans="1:14" ht="37.5" customHeight="1">
      <c r="A5" s="11"/>
      <c r="B5" s="12"/>
      <c r="C5" s="13"/>
      <c r="D5" s="14"/>
      <c r="E5" s="19" t="s">
        <v>26</v>
      </c>
      <c r="F5" s="11" t="s">
        <v>27</v>
      </c>
      <c r="G5" s="11" t="s">
        <v>28</v>
      </c>
      <c r="H5" s="13" t="s">
        <v>29</v>
      </c>
      <c r="I5" s="15"/>
      <c r="J5" s="13"/>
      <c r="K5" s="16"/>
      <c r="L5" s="17"/>
      <c r="M5" s="16" t="s">
        <v>30</v>
      </c>
      <c r="N5" s="16" t="s">
        <v>31</v>
      </c>
    </row>
    <row r="6" spans="1:14" ht="57" customHeight="1">
      <c r="A6" s="13" t="s">
        <v>32</v>
      </c>
      <c r="B6" s="20" t="s">
        <v>33</v>
      </c>
      <c r="C6" s="20" t="s">
        <v>33</v>
      </c>
      <c r="D6" s="20"/>
      <c r="E6" s="21">
        <f>'行政暨研考處'!E9</f>
        <v>0</v>
      </c>
      <c r="F6" s="21">
        <f>'行政暨研考處'!F9</f>
        <v>0</v>
      </c>
      <c r="G6" s="21">
        <f>'行政暨研考處'!G9</f>
        <v>0</v>
      </c>
      <c r="H6" s="21">
        <f>'行政暨研考處'!H9</f>
        <v>0</v>
      </c>
      <c r="I6" s="21">
        <f>'行政暨研考處'!I9</f>
        <v>0</v>
      </c>
      <c r="J6" s="20"/>
      <c r="K6" s="20"/>
      <c r="L6" s="22"/>
      <c r="M6" s="22"/>
      <c r="N6" s="12"/>
    </row>
    <row r="7" spans="1:14" ht="57" customHeight="1">
      <c r="A7" s="13" t="s">
        <v>34</v>
      </c>
      <c r="B7" s="20" t="s">
        <v>33</v>
      </c>
      <c r="C7" s="20" t="s">
        <v>33</v>
      </c>
      <c r="D7" s="20"/>
      <c r="E7" s="21">
        <f>'人事處'!E9</f>
        <v>286112</v>
      </c>
      <c r="F7" s="21">
        <f>'人事處'!F9</f>
        <v>0</v>
      </c>
      <c r="G7" s="21">
        <f>'人事處'!G9</f>
        <v>0</v>
      </c>
      <c r="H7" s="21">
        <f>'人事處'!H9</f>
        <v>286112</v>
      </c>
      <c r="I7" s="21">
        <f>'人事處'!I9</f>
        <v>286112</v>
      </c>
      <c r="J7" s="20"/>
      <c r="K7" s="20"/>
      <c r="L7" s="22"/>
      <c r="M7" s="22"/>
      <c r="N7" s="12"/>
    </row>
    <row r="8" spans="1:14" ht="75.75" customHeight="1">
      <c r="A8" s="13" t="s">
        <v>35</v>
      </c>
      <c r="B8" s="20" t="s">
        <v>33</v>
      </c>
      <c r="C8" s="20" t="s">
        <v>33</v>
      </c>
      <c r="D8" s="20"/>
      <c r="E8" s="21">
        <f>'原民處'!E14</f>
        <v>113791</v>
      </c>
      <c r="F8" s="21">
        <f>'原民處'!F14</f>
        <v>52000</v>
      </c>
      <c r="G8" s="21">
        <f>'原民處'!G14</f>
        <v>155080</v>
      </c>
      <c r="H8" s="21">
        <f>'原民處'!H14</f>
        <v>315871</v>
      </c>
      <c r="I8" s="21">
        <f>'原民處'!I14</f>
        <v>113791</v>
      </c>
      <c r="J8" s="20"/>
      <c r="K8" s="20"/>
      <c r="L8" s="22"/>
      <c r="M8" s="22"/>
      <c r="N8" s="12"/>
    </row>
    <row r="9" spans="1:14" ht="54.75" customHeight="1">
      <c r="A9" s="13" t="s">
        <v>36</v>
      </c>
      <c r="B9" s="20" t="s">
        <v>33</v>
      </c>
      <c r="C9" s="20" t="s">
        <v>33</v>
      </c>
      <c r="D9" s="20"/>
      <c r="E9" s="21">
        <f>'民政處'!E22</f>
        <v>2541676</v>
      </c>
      <c r="F9" s="21">
        <f>'民政處'!F22</f>
        <v>150000</v>
      </c>
      <c r="G9" s="21">
        <f>'民政處'!G22</f>
        <v>1036543</v>
      </c>
      <c r="H9" s="21">
        <f>'民政處'!H22</f>
        <v>3728219</v>
      </c>
      <c r="I9" s="21">
        <f>'民政處'!I22</f>
        <v>2541676</v>
      </c>
      <c r="J9" s="20"/>
      <c r="K9" s="20"/>
      <c r="L9" s="22"/>
      <c r="M9" s="22"/>
      <c r="N9" s="12"/>
    </row>
    <row r="10" spans="1:14" ht="55.5" customHeight="1">
      <c r="A10" s="13" t="s">
        <v>37</v>
      </c>
      <c r="B10" s="20" t="s">
        <v>33</v>
      </c>
      <c r="C10" s="20" t="s">
        <v>33</v>
      </c>
      <c r="D10" s="20"/>
      <c r="E10" s="21">
        <f>'客家事務處'!E15</f>
        <v>0</v>
      </c>
      <c r="F10" s="21">
        <f>'客家事務處'!F15</f>
        <v>0</v>
      </c>
      <c r="G10" s="21">
        <f>'客家事務處'!G15</f>
        <v>0</v>
      </c>
      <c r="H10" s="21">
        <f>'客家事務處'!H15</f>
        <v>0</v>
      </c>
      <c r="I10" s="21">
        <f>'客家事務處'!I15</f>
        <v>0</v>
      </c>
      <c r="J10" s="20"/>
      <c r="K10" s="20"/>
      <c r="L10" s="22"/>
      <c r="M10" s="22"/>
      <c r="N10" s="23"/>
    </row>
    <row r="11" spans="1:14" ht="57.75" customHeight="1">
      <c r="A11" s="24" t="s">
        <v>38</v>
      </c>
      <c r="B11" s="20" t="s">
        <v>33</v>
      </c>
      <c r="C11" s="20" t="s">
        <v>33</v>
      </c>
      <c r="D11" s="20"/>
      <c r="E11" s="21">
        <f>'農業處'!E47</f>
        <v>18097750</v>
      </c>
      <c r="F11" s="21">
        <f>'農業處'!F47</f>
        <v>210000</v>
      </c>
      <c r="G11" s="21">
        <f>'農業處'!G47</f>
        <v>9381525</v>
      </c>
      <c r="H11" s="21">
        <f>'農業處'!H47</f>
        <v>27689275</v>
      </c>
      <c r="I11" s="21">
        <f>'農業處'!I47</f>
        <v>18097750</v>
      </c>
      <c r="J11" s="20"/>
      <c r="K11" s="20"/>
      <c r="L11" s="22"/>
      <c r="M11" s="22"/>
      <c r="N11" s="23"/>
    </row>
    <row r="12" spans="1:14" ht="57.75" customHeight="1">
      <c r="A12" s="24" t="s">
        <v>39</v>
      </c>
      <c r="B12" s="20" t="s">
        <v>33</v>
      </c>
      <c r="C12" s="20" t="s">
        <v>33</v>
      </c>
      <c r="D12" s="25"/>
      <c r="E12" s="26">
        <f>'建設處'!E12</f>
        <v>24730000</v>
      </c>
      <c r="F12" s="26">
        <f>'建設處'!F12</f>
        <v>0</v>
      </c>
      <c r="G12" s="26">
        <f>'建設處'!G12</f>
        <v>0</v>
      </c>
      <c r="H12" s="26">
        <f>'建設處'!H12</f>
        <v>24730000</v>
      </c>
      <c r="I12" s="26">
        <f>'建設處'!I12</f>
        <v>2367000</v>
      </c>
      <c r="J12" s="20"/>
      <c r="K12" s="20"/>
      <c r="L12" s="22"/>
      <c r="M12" s="22"/>
      <c r="N12" s="23"/>
    </row>
    <row r="13" spans="1:14" ht="57.75" customHeight="1">
      <c r="A13" s="13" t="s">
        <v>40</v>
      </c>
      <c r="B13" s="20" t="s">
        <v>33</v>
      </c>
      <c r="C13" s="20" t="s">
        <v>33</v>
      </c>
      <c r="D13" s="25"/>
      <c r="E13" s="26">
        <f>'觀光處'!E10</f>
        <v>0</v>
      </c>
      <c r="F13" s="26">
        <f>'觀光處'!F10</f>
        <v>0</v>
      </c>
      <c r="G13" s="26">
        <f>'觀光處'!G10</f>
        <v>0</v>
      </c>
      <c r="H13" s="26">
        <f>'觀光處'!H10</f>
        <v>0</v>
      </c>
      <c r="I13" s="26">
        <f>'觀光處'!I10</f>
        <v>0</v>
      </c>
      <c r="J13" s="20"/>
      <c r="K13" s="20"/>
      <c r="L13" s="22"/>
      <c r="M13" s="22"/>
      <c r="N13" s="23"/>
    </row>
    <row r="14" spans="1:14" ht="57.75" customHeight="1">
      <c r="A14" s="13" t="s">
        <v>41</v>
      </c>
      <c r="B14" s="20" t="s">
        <v>33</v>
      </c>
      <c r="C14" s="20" t="s">
        <v>33</v>
      </c>
      <c r="D14" s="25"/>
      <c r="E14" s="26">
        <f>'社會處'!E237</f>
        <v>245615050</v>
      </c>
      <c r="F14" s="26">
        <f>'社會處'!F237</f>
        <v>205331</v>
      </c>
      <c r="G14" s="26">
        <f>'社會處'!G237</f>
        <v>1259642</v>
      </c>
      <c r="H14" s="26">
        <f>'社會處'!H237</f>
        <v>247080023</v>
      </c>
      <c r="I14" s="26">
        <f>'社會處'!I237</f>
        <v>245615050</v>
      </c>
      <c r="J14" s="20"/>
      <c r="K14" s="20"/>
      <c r="L14" s="22"/>
      <c r="M14" s="22"/>
      <c r="N14" s="23"/>
    </row>
    <row r="15" spans="1:14" ht="57.75" customHeight="1">
      <c r="A15" s="27" t="s">
        <v>29</v>
      </c>
      <c r="B15" s="28"/>
      <c r="C15" s="28"/>
      <c r="D15" s="29"/>
      <c r="E15" s="26">
        <f>SUM(E6:E14)</f>
        <v>291384379</v>
      </c>
      <c r="F15" s="26">
        <f>SUM(F6:F14)</f>
        <v>617331</v>
      </c>
      <c r="G15" s="26">
        <f>SUM(G6:G14)</f>
        <v>11832790</v>
      </c>
      <c r="H15" s="26">
        <f>SUM(H6:H14)</f>
        <v>303829500</v>
      </c>
      <c r="I15" s="26">
        <f>SUM(I6:I14)</f>
        <v>269021379</v>
      </c>
      <c r="J15" s="28"/>
      <c r="K15" s="28"/>
      <c r="L15" s="22"/>
      <c r="M15" s="22"/>
      <c r="N15" s="23"/>
    </row>
    <row r="16" spans="1:14" ht="16.5">
      <c r="A16" s="30" t="s">
        <v>42</v>
      </c>
      <c r="B16" s="31"/>
      <c r="C16" s="30" t="s">
        <v>43</v>
      </c>
      <c r="D16" s="30"/>
      <c r="E16" s="32"/>
      <c r="F16" s="30"/>
      <c r="G16" s="30"/>
      <c r="H16" s="30" t="s">
        <v>44</v>
      </c>
      <c r="I16" s="32"/>
      <c r="J16" s="32"/>
      <c r="K16" s="30"/>
      <c r="L16" s="30" t="s">
        <v>45</v>
      </c>
      <c r="M16" s="30"/>
      <c r="N16" s="33"/>
    </row>
    <row r="17" spans="1:12" s="35" customFormat="1" ht="21" customHeight="1">
      <c r="A17" s="34" t="s">
        <v>46</v>
      </c>
      <c r="B17" s="34"/>
      <c r="C17" s="34"/>
      <c r="D17" s="34"/>
      <c r="E17" s="34"/>
      <c r="F17" s="34"/>
      <c r="G17" s="34"/>
      <c r="H17" s="34"/>
      <c r="I17" s="34"/>
      <c r="J17" s="34"/>
      <c r="K17" s="34"/>
      <c r="L17" s="34"/>
    </row>
    <row r="18" spans="1:10" s="35" customFormat="1" ht="22.5" customHeight="1">
      <c r="A18" s="34" t="s">
        <v>47</v>
      </c>
      <c r="B18" s="34"/>
      <c r="C18" s="34"/>
      <c r="D18" s="34"/>
      <c r="E18" s="34"/>
      <c r="F18" s="34"/>
      <c r="G18" s="34"/>
      <c r="H18" s="34"/>
      <c r="I18" s="34"/>
      <c r="J18" s="34"/>
    </row>
    <row r="19" ht="37.5" customHeight="1"/>
    <row r="20" ht="43.5" customHeight="1"/>
    <row r="21" ht="42" customHeight="1"/>
    <row r="22" ht="42" customHeight="1"/>
    <row r="23" ht="45" customHeight="1"/>
    <row r="24" ht="55.5" customHeight="1"/>
    <row r="25" ht="43.5" customHeight="1"/>
    <row r="26" ht="54" customHeight="1"/>
    <row r="27" ht="42.75" customHeight="1"/>
    <row r="28" ht="16.5" customHeight="1" hidden="1"/>
    <row r="29" ht="43.5" customHeight="1"/>
    <row r="30" ht="33" customHeight="1"/>
    <row r="31" ht="37.5" customHeight="1"/>
    <row r="32" ht="24.75" customHeight="1"/>
    <row r="88" ht="19.5" customHeight="1"/>
    <row r="89" ht="19.5" customHeight="1"/>
    <row r="91" ht="19.5" customHeight="1"/>
    <row r="92" ht="19.5" customHeight="1"/>
    <row r="124" ht="24.75" customHeight="1"/>
    <row r="180"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7:L17"/>
    <mergeCell ref="A18:J18"/>
  </mergeCells>
  <hyperlinks>
    <hyperlink ref="B6" location="行政暨研考處!A1" display="詳後附表"/>
    <hyperlink ref="C6" location="行政暨研考處!A1" display="詳後附表"/>
    <hyperlink ref="B7" location="人事處!A1" display="詳後附表"/>
    <hyperlink ref="C7" location="人事處!A1" display="詳後附表"/>
    <hyperlink ref="B8" location="原民處!Print_Area" display="詳後附表"/>
    <hyperlink ref="C8" location="原民處!Print_Area" display="詳後附表"/>
    <hyperlink ref="B9" location="民政處!A1" display="詳後附表"/>
    <hyperlink ref="C9" location="民政處!A1" display="詳後附表"/>
    <hyperlink ref="B10" location="客家事務處!Print_Area" display="詳後附表"/>
    <hyperlink ref="C10" location="客家事務處!Print_Area" display="詳後附表"/>
    <hyperlink ref="B11" location="農業處!A1" display="詳後附表"/>
    <hyperlink ref="C11" location="農業處!A1" display="詳後附表"/>
    <hyperlink ref="B12" location="建設處!Print_Titles" display="詳後附表"/>
    <hyperlink ref="C12" location="建設處!Print_Titles" display="詳後附表"/>
    <hyperlink ref="B13" location="觀光處!Print_Titles" display="詳後附表"/>
    <hyperlink ref="C13" location="觀光處!Print_Area" display="詳後附表"/>
    <hyperlink ref="B14" location="社會處!Print_Titles" display="詳後附表"/>
    <hyperlink ref="C14" location="社會處!Print_Area" display="詳後附表"/>
  </hyperlinks>
  <printOptions horizontalCentered="1" verticalCentered="1"/>
  <pageMargins left="0.7479166666666667" right="0.5513888888888889" top="0.39375" bottom="0.19652777777777777" header="0.5118055555555555" footer="0.5118055555555555"/>
  <pageSetup horizontalDpi="300" verticalDpi="300" orientation="landscape" paperSize="8" scale="105"/>
</worksheet>
</file>

<file path=xl/worksheets/sheet3.xml><?xml version="1.0" encoding="utf-8"?>
<worksheet xmlns="http://schemas.openxmlformats.org/spreadsheetml/2006/main" xmlns:r="http://schemas.openxmlformats.org/officeDocument/2006/relationships">
  <dimension ref="A1:N12"/>
  <sheetViews>
    <sheetView view="pageBreakPreview" zoomScale="85" zoomScaleSheetLayoutView="85" workbookViewId="0" topLeftCell="A1">
      <selection activeCell="B8" activeCellId="1" sqref="M6:M8 B8"/>
    </sheetView>
  </sheetViews>
  <sheetFormatPr defaultColWidth="8.00390625" defaultRowHeight="13.5"/>
  <cols>
    <col min="1" max="1" width="16.125" style="5" customWidth="1"/>
    <col min="2" max="2" width="21.00390625" style="6" customWidth="1"/>
    <col min="3" max="3" width="23.875" style="5" customWidth="1"/>
    <col min="4" max="4" width="11.625" style="5" customWidth="1"/>
    <col min="5" max="5" width="11.50390625" style="7" customWidth="1"/>
    <col min="6" max="6" width="8.625" style="5" customWidth="1"/>
    <col min="7" max="8" width="10.37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48</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s="43" customFormat="1" ht="78" customHeight="1">
      <c r="A6" s="37" t="s">
        <v>49</v>
      </c>
      <c r="B6" s="37" t="s">
        <v>50</v>
      </c>
      <c r="C6" s="38"/>
      <c r="D6" s="39"/>
      <c r="E6" s="40"/>
      <c r="F6" s="40"/>
      <c r="G6" s="40"/>
      <c r="H6" s="40"/>
      <c r="I6" s="40"/>
      <c r="J6" s="41"/>
      <c r="K6" s="39"/>
      <c r="L6" s="42"/>
      <c r="M6" s="42"/>
      <c r="N6" s="42"/>
    </row>
    <row r="7" spans="1:14" s="43" customFormat="1" ht="78" customHeight="1">
      <c r="A7" s="37" t="s">
        <v>51</v>
      </c>
      <c r="B7" s="37" t="s">
        <v>50</v>
      </c>
      <c r="C7" s="38"/>
      <c r="D7" s="39"/>
      <c r="E7" s="40"/>
      <c r="F7" s="40"/>
      <c r="G7" s="40"/>
      <c r="H7" s="40"/>
      <c r="I7" s="40"/>
      <c r="J7" s="41"/>
      <c r="K7" s="39"/>
      <c r="L7" s="42"/>
      <c r="M7" s="42"/>
      <c r="N7" s="42"/>
    </row>
    <row r="8" spans="1:14" s="43" customFormat="1" ht="39.75" customHeight="1">
      <c r="A8" s="44" t="s">
        <v>52</v>
      </c>
      <c r="B8" s="45"/>
      <c r="C8" s="45"/>
      <c r="D8" s="45"/>
      <c r="E8" s="46">
        <f aca="true" t="shared" si="0" ref="E8:E9">SUM(E7:E7)</f>
        <v>0</v>
      </c>
      <c r="F8" s="46">
        <f aca="true" t="shared" si="1" ref="F8:F9">SUM(F7:F7)</f>
        <v>0</v>
      </c>
      <c r="G8" s="46">
        <f aca="true" t="shared" si="2" ref="G8:G9">SUM(G7:G7)</f>
        <v>0</v>
      </c>
      <c r="H8" s="46">
        <f aca="true" t="shared" si="3" ref="H8:H9">SUM(H7:H7)</f>
        <v>0</v>
      </c>
      <c r="I8" s="46">
        <f aca="true" t="shared" si="4" ref="I8:I9">SUM(I7:I7)</f>
        <v>0</v>
      </c>
      <c r="J8" s="47"/>
      <c r="K8" s="45"/>
      <c r="L8" s="44"/>
      <c r="M8" s="44"/>
      <c r="N8" s="44"/>
    </row>
    <row r="9" spans="1:14" s="43" customFormat="1" ht="36.75" customHeight="1">
      <c r="A9" s="45" t="s">
        <v>29</v>
      </c>
      <c r="B9" s="45"/>
      <c r="C9" s="45"/>
      <c r="D9" s="45"/>
      <c r="E9" s="46">
        <f t="shared" si="0"/>
        <v>0</v>
      </c>
      <c r="F9" s="46">
        <f t="shared" si="1"/>
        <v>0</v>
      </c>
      <c r="G9" s="46">
        <f t="shared" si="2"/>
        <v>0</v>
      </c>
      <c r="H9" s="46">
        <f t="shared" si="3"/>
        <v>0</v>
      </c>
      <c r="I9" s="46">
        <f t="shared" si="4"/>
        <v>0</v>
      </c>
      <c r="J9" s="46"/>
      <c r="K9" s="46"/>
      <c r="L9" s="46"/>
      <c r="M9" s="46"/>
      <c r="N9" s="46"/>
    </row>
    <row r="10" spans="1:14" ht="44.25" customHeight="1">
      <c r="A10" s="30" t="s">
        <v>42</v>
      </c>
      <c r="B10" s="31"/>
      <c r="C10" s="30" t="s">
        <v>43</v>
      </c>
      <c r="D10" s="30"/>
      <c r="E10" s="32"/>
      <c r="F10" s="30"/>
      <c r="G10" s="30"/>
      <c r="H10" s="30" t="s">
        <v>44</v>
      </c>
      <c r="I10" s="32"/>
      <c r="J10" s="32"/>
      <c r="K10" s="30"/>
      <c r="L10" s="30" t="s">
        <v>45</v>
      </c>
      <c r="M10" s="30"/>
      <c r="N10" s="33"/>
    </row>
    <row r="11" spans="1:12" s="35" customFormat="1" ht="21" customHeight="1">
      <c r="A11" s="34" t="s">
        <v>53</v>
      </c>
      <c r="B11" s="34"/>
      <c r="C11" s="34"/>
      <c r="D11" s="34"/>
      <c r="E11" s="34"/>
      <c r="F11" s="34"/>
      <c r="G11" s="34"/>
      <c r="H11" s="34"/>
      <c r="I11" s="34"/>
      <c r="J11" s="34"/>
      <c r="K11" s="34"/>
      <c r="L11" s="34"/>
    </row>
    <row r="12" spans="1:10" s="35" customFormat="1" ht="22.5" customHeight="1">
      <c r="A12" s="34" t="s">
        <v>47</v>
      </c>
      <c r="B12" s="34"/>
      <c r="C12" s="34"/>
      <c r="D12" s="34"/>
      <c r="E12" s="34"/>
      <c r="F12" s="34"/>
      <c r="G12" s="34"/>
      <c r="H12" s="34"/>
      <c r="I12" s="34"/>
      <c r="J12" s="34"/>
    </row>
    <row r="13" ht="37.5" customHeight="1"/>
    <row r="14" ht="43.5" customHeight="1"/>
    <row r="15" ht="42" customHeight="1"/>
    <row r="16" ht="42" customHeight="1"/>
    <row r="17" ht="45" customHeight="1"/>
    <row r="18" ht="55.5" customHeight="1"/>
    <row r="19" ht="43.5" customHeight="1"/>
    <row r="20" ht="54" customHeight="1"/>
    <row r="21" ht="42.75" customHeight="1"/>
    <row r="22" ht="16.5" customHeight="1" hidden="1"/>
    <row r="23" ht="43.5" customHeight="1"/>
    <row r="24" ht="33" customHeight="1"/>
    <row r="25" ht="37.5" customHeight="1"/>
    <row r="26" ht="24.75" customHeight="1"/>
    <row r="82" ht="19.5" customHeight="1"/>
    <row r="83" ht="19.5" customHeight="1"/>
    <row r="85" ht="19.5" customHeight="1"/>
    <row r="86" ht="19.5" customHeight="1"/>
    <row r="118" ht="24.75" customHeight="1"/>
    <row r="174"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1:L11"/>
    <mergeCell ref="A12:J12"/>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N12"/>
  <sheetViews>
    <sheetView tabSelected="1" view="pageBreakPreview" zoomScale="85" zoomScaleSheetLayoutView="85" workbookViewId="0" topLeftCell="A1">
      <selection activeCell="M6" sqref="M6:M8"/>
    </sheetView>
  </sheetViews>
  <sheetFormatPr defaultColWidth="8.00390625" defaultRowHeight="13.5"/>
  <cols>
    <col min="1" max="1" width="16.125" style="5" customWidth="1"/>
    <col min="2" max="2" width="24.375" style="6" customWidth="1"/>
    <col min="3" max="3" width="26.50390625" style="5" customWidth="1"/>
    <col min="4" max="4" width="10.50390625" style="5" customWidth="1"/>
    <col min="5" max="5" width="11.50390625" style="7" customWidth="1"/>
    <col min="6" max="6" width="8.625" style="5" customWidth="1"/>
    <col min="7" max="8" width="10.37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54</v>
      </c>
      <c r="B2" s="9"/>
      <c r="C2" s="9"/>
      <c r="D2" s="9"/>
      <c r="E2" s="9"/>
      <c r="F2" s="9"/>
      <c r="G2" s="9"/>
      <c r="H2" s="9"/>
      <c r="I2" s="9"/>
      <c r="J2" s="9"/>
      <c r="K2" s="9"/>
      <c r="L2" s="9"/>
      <c r="M2" s="9"/>
      <c r="N2" s="9"/>
    </row>
    <row r="3" spans="1:13" ht="16.5">
      <c r="A3" s="5" t="s">
        <v>55</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ht="91.5" customHeight="1">
      <c r="A6" s="48" t="s">
        <v>56</v>
      </c>
      <c r="B6" s="49" t="s">
        <v>57</v>
      </c>
      <c r="C6" s="50" t="s">
        <v>58</v>
      </c>
      <c r="D6" s="51" t="s">
        <v>59</v>
      </c>
      <c r="E6" s="52">
        <v>170000</v>
      </c>
      <c r="F6" s="52"/>
      <c r="G6" s="52"/>
      <c r="H6" s="52">
        <v>170000</v>
      </c>
      <c r="I6" s="52">
        <v>170000</v>
      </c>
      <c r="J6" s="50"/>
      <c r="K6" s="50" t="s">
        <v>60</v>
      </c>
      <c r="L6" s="53"/>
      <c r="M6" s="53"/>
      <c r="N6" s="53"/>
    </row>
    <row r="7" spans="1:14" s="57" customFormat="1" ht="33.75" customHeight="1">
      <c r="A7" s="54"/>
      <c r="B7" s="49" t="s">
        <v>61</v>
      </c>
      <c r="C7" s="50" t="s">
        <v>58</v>
      </c>
      <c r="D7" s="50" t="s">
        <v>59</v>
      </c>
      <c r="E7" s="55">
        <v>114000</v>
      </c>
      <c r="F7" s="55"/>
      <c r="G7" s="55"/>
      <c r="H7" s="55">
        <v>114000</v>
      </c>
      <c r="I7" s="55">
        <v>114000</v>
      </c>
      <c r="J7" s="50"/>
      <c r="K7" s="50" t="s">
        <v>60</v>
      </c>
      <c r="L7" s="56"/>
      <c r="M7" s="53"/>
      <c r="N7" s="56"/>
    </row>
    <row r="8" spans="1:14" ht="57.75" customHeight="1">
      <c r="A8" s="58"/>
      <c r="B8" s="49" t="s">
        <v>62</v>
      </c>
      <c r="C8" s="50" t="s">
        <v>63</v>
      </c>
      <c r="D8" s="50" t="s">
        <v>64</v>
      </c>
      <c r="E8" s="55">
        <v>2112</v>
      </c>
      <c r="F8" s="55"/>
      <c r="G8" s="55"/>
      <c r="H8" s="55">
        <v>2112</v>
      </c>
      <c r="I8" s="55">
        <v>2112</v>
      </c>
      <c r="J8" s="50"/>
      <c r="K8" s="50" t="s">
        <v>60</v>
      </c>
      <c r="L8" s="56"/>
      <c r="M8" s="53"/>
      <c r="N8" s="56"/>
    </row>
    <row r="9" spans="1:14" ht="40.5" customHeight="1">
      <c r="A9" s="59" t="s">
        <v>29</v>
      </c>
      <c r="B9" s="60"/>
      <c r="C9" s="60"/>
      <c r="D9" s="61"/>
      <c r="E9" s="62">
        <f>SUM(E6:E8)</f>
        <v>286112</v>
      </c>
      <c r="F9" s="62">
        <f>SUM(F6:F8)</f>
        <v>0</v>
      </c>
      <c r="G9" s="62">
        <f>SUM(G6:G8)</f>
        <v>0</v>
      </c>
      <c r="H9" s="62">
        <f>SUM(H6:H8)</f>
        <v>286112</v>
      </c>
      <c r="I9" s="62">
        <f>SUM(I6:I8)</f>
        <v>286112</v>
      </c>
      <c r="J9" s="60"/>
      <c r="K9" s="60"/>
      <c r="L9" s="63"/>
      <c r="M9" s="63"/>
      <c r="N9" s="64"/>
    </row>
    <row r="10" spans="1:14" ht="44.25" customHeight="1">
      <c r="A10" s="30" t="s">
        <v>42</v>
      </c>
      <c r="B10" s="31"/>
      <c r="C10" s="30" t="s">
        <v>43</v>
      </c>
      <c r="D10" s="30"/>
      <c r="E10" s="32"/>
      <c r="F10" s="30"/>
      <c r="G10" s="30"/>
      <c r="H10" s="30" t="s">
        <v>44</v>
      </c>
      <c r="I10" s="32"/>
      <c r="J10" s="32"/>
      <c r="K10" s="30"/>
      <c r="L10" s="30" t="s">
        <v>45</v>
      </c>
      <c r="M10" s="30"/>
      <c r="N10" s="33"/>
    </row>
    <row r="11" spans="1:12" s="35" customFormat="1" ht="21" customHeight="1">
      <c r="A11" s="34" t="s">
        <v>65</v>
      </c>
      <c r="B11" s="34"/>
      <c r="C11" s="34"/>
      <c r="D11" s="34"/>
      <c r="E11" s="34"/>
      <c r="F11" s="34"/>
      <c r="G11" s="34"/>
      <c r="H11" s="34"/>
      <c r="I11" s="34"/>
      <c r="J11" s="34"/>
      <c r="K11" s="34"/>
      <c r="L11" s="34"/>
    </row>
    <row r="12" spans="1:10" s="35" customFormat="1" ht="22.5" customHeight="1">
      <c r="A12" s="34" t="s">
        <v>47</v>
      </c>
      <c r="B12" s="34"/>
      <c r="C12" s="34"/>
      <c r="D12" s="34"/>
      <c r="E12" s="34"/>
      <c r="F12" s="34"/>
      <c r="G12" s="34"/>
      <c r="H12" s="34"/>
      <c r="I12" s="34"/>
      <c r="J12" s="34"/>
    </row>
    <row r="13" ht="37.5" customHeight="1"/>
    <row r="14" ht="43.5" customHeight="1"/>
    <row r="15" ht="42" customHeight="1"/>
    <row r="16" ht="42" customHeight="1"/>
    <row r="17" ht="45" customHeight="1"/>
    <row r="18" ht="55.5" customHeight="1"/>
    <row r="19" ht="43.5" customHeight="1"/>
    <row r="20" ht="54" customHeight="1"/>
    <row r="21" ht="42.75" customHeight="1"/>
    <row r="22" ht="16.5" customHeight="1" hidden="1"/>
    <row r="23" ht="43.5" customHeight="1"/>
    <row r="24" ht="33" customHeight="1"/>
    <row r="25" ht="37.5" customHeight="1"/>
    <row r="26" ht="24.75" customHeight="1"/>
    <row r="82" ht="19.5" customHeight="1"/>
    <row r="83" ht="19.5" customHeight="1"/>
    <row r="85" ht="19.5" customHeight="1"/>
    <row r="86" ht="19.5" customHeight="1"/>
    <row r="118" ht="24.75" customHeight="1"/>
    <row r="174"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1:L11"/>
    <mergeCell ref="A12:J12"/>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5.xml><?xml version="1.0" encoding="utf-8"?>
<worksheet xmlns="http://schemas.openxmlformats.org/spreadsheetml/2006/main" xmlns:r="http://schemas.openxmlformats.org/officeDocument/2006/relationships">
  <dimension ref="A1:N25"/>
  <sheetViews>
    <sheetView view="pageBreakPreview" zoomScale="85" zoomScaleSheetLayoutView="85" workbookViewId="0" topLeftCell="A1">
      <selection activeCell="D7" activeCellId="1" sqref="M6:M8 D7"/>
    </sheetView>
  </sheetViews>
  <sheetFormatPr defaultColWidth="8.00390625" defaultRowHeight="13.5"/>
  <cols>
    <col min="1" max="1" width="17.125" style="5" customWidth="1"/>
    <col min="2" max="2" width="25.375" style="6" customWidth="1"/>
    <col min="3" max="3" width="26.50390625" style="5" customWidth="1"/>
    <col min="4" max="4" width="10.00390625" style="5" customWidth="1"/>
    <col min="5" max="5" width="11.50390625" style="7" customWidth="1"/>
    <col min="6" max="6" width="10.00390625" style="5" customWidth="1"/>
    <col min="7" max="7" width="11.875" style="5" customWidth="1"/>
    <col min="8" max="8" width="11.375" style="5" customWidth="1"/>
    <col min="9" max="9" width="11.75390625" style="7" customWidth="1"/>
    <col min="10" max="10" width="19.625" style="7" customWidth="1"/>
    <col min="11" max="11" width="9.875" style="5" customWidth="1"/>
    <col min="12" max="12" width="14.625" style="5" customWidth="1"/>
    <col min="13" max="14" width="5.5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66</v>
      </c>
      <c r="M3" s="5" t="s">
        <v>67</v>
      </c>
    </row>
    <row r="4" spans="1:14" ht="33.75" customHeight="1">
      <c r="A4" s="65" t="s">
        <v>68</v>
      </c>
      <c r="B4" s="66" t="s">
        <v>17</v>
      </c>
      <c r="C4" s="65" t="s">
        <v>18</v>
      </c>
      <c r="D4" s="66" t="s">
        <v>19</v>
      </c>
      <c r="E4" s="66" t="s">
        <v>20</v>
      </c>
      <c r="F4" s="66"/>
      <c r="G4" s="66"/>
      <c r="H4" s="66"/>
      <c r="I4" s="67" t="s">
        <v>21</v>
      </c>
      <c r="J4" s="65" t="s">
        <v>22</v>
      </c>
      <c r="K4" s="68" t="s">
        <v>23</v>
      </c>
      <c r="L4" s="67" t="s">
        <v>24</v>
      </c>
      <c r="M4" s="69" t="s">
        <v>25</v>
      </c>
      <c r="N4" s="69"/>
    </row>
    <row r="5" spans="1:14" ht="29.25" customHeight="1">
      <c r="A5" s="65"/>
      <c r="B5" s="66"/>
      <c r="C5" s="66"/>
      <c r="D5" s="66"/>
      <c r="E5" s="70" t="s">
        <v>26</v>
      </c>
      <c r="F5" s="71" t="s">
        <v>27</v>
      </c>
      <c r="G5" s="71" t="s">
        <v>28</v>
      </c>
      <c r="H5" s="71" t="s">
        <v>29</v>
      </c>
      <c r="I5" s="67"/>
      <c r="J5" s="65"/>
      <c r="K5" s="68"/>
      <c r="L5" s="67"/>
      <c r="M5" s="68" t="s">
        <v>30</v>
      </c>
      <c r="N5" s="68" t="s">
        <v>31</v>
      </c>
    </row>
    <row r="6" spans="1:14" ht="288.75">
      <c r="A6" s="72" t="s">
        <v>69</v>
      </c>
      <c r="B6" s="73" t="s">
        <v>70</v>
      </c>
      <c r="C6" s="73" t="s">
        <v>71</v>
      </c>
      <c r="D6" s="74" t="s">
        <v>72</v>
      </c>
      <c r="E6" s="75">
        <v>300000</v>
      </c>
      <c r="F6" s="75">
        <v>150000</v>
      </c>
      <c r="G6" s="75"/>
      <c r="H6" s="75">
        <f aca="true" t="shared" si="0" ref="H6:H8">SUM(E6:G6)</f>
        <v>450000</v>
      </c>
      <c r="I6" s="75">
        <v>300000</v>
      </c>
      <c r="J6" s="74" t="s">
        <v>73</v>
      </c>
      <c r="K6" s="50" t="s">
        <v>60</v>
      </c>
      <c r="L6" s="66"/>
      <c r="M6" s="68" t="s">
        <v>74</v>
      </c>
      <c r="N6" s="66"/>
    </row>
    <row r="7" spans="1:14" ht="63">
      <c r="A7" s="72" t="s">
        <v>75</v>
      </c>
      <c r="B7" s="72" t="s">
        <v>76</v>
      </c>
      <c r="C7" s="72" t="s">
        <v>77</v>
      </c>
      <c r="D7" s="72" t="s">
        <v>78</v>
      </c>
      <c r="E7" s="72">
        <v>526000</v>
      </c>
      <c r="F7" s="76"/>
      <c r="G7" s="76"/>
      <c r="H7" s="76">
        <f t="shared" si="0"/>
        <v>526000</v>
      </c>
      <c r="I7" s="76">
        <v>526000</v>
      </c>
      <c r="J7" s="77"/>
      <c r="K7" s="74" t="s">
        <v>60</v>
      </c>
      <c r="L7" s="66"/>
      <c r="M7" s="68" t="s">
        <v>74</v>
      </c>
      <c r="N7" s="68"/>
    </row>
    <row r="8" spans="1:14" ht="29.25" customHeight="1">
      <c r="A8" s="72" t="s">
        <v>79</v>
      </c>
      <c r="B8" s="72" t="s">
        <v>80</v>
      </c>
      <c r="C8" s="72" t="s">
        <v>81</v>
      </c>
      <c r="D8" s="72" t="s">
        <v>82</v>
      </c>
      <c r="E8" s="76">
        <v>15560</v>
      </c>
      <c r="F8" s="76"/>
      <c r="G8" s="76"/>
      <c r="H8" s="76">
        <f t="shared" si="0"/>
        <v>15560</v>
      </c>
      <c r="I8" s="76">
        <v>15560</v>
      </c>
      <c r="J8" s="78"/>
      <c r="K8" s="50" t="s">
        <v>60</v>
      </c>
      <c r="L8" s="66"/>
      <c r="M8" s="68" t="s">
        <v>74</v>
      </c>
      <c r="N8" s="66"/>
    </row>
    <row r="9" spans="1:14" ht="37.5" customHeight="1">
      <c r="A9" s="79" t="s">
        <v>52</v>
      </c>
      <c r="B9" s="79"/>
      <c r="C9" s="79"/>
      <c r="D9" s="79"/>
      <c r="E9" s="80">
        <f>SUM(E6:E8)</f>
        <v>841560</v>
      </c>
      <c r="F9" s="80">
        <f>SUM(F6:F8)</f>
        <v>150000</v>
      </c>
      <c r="G9" s="80">
        <f>SUM(G6:G8)</f>
        <v>0</v>
      </c>
      <c r="H9" s="80">
        <f>SUM(H6:H8)</f>
        <v>991560</v>
      </c>
      <c r="I9" s="80">
        <f>SUM(I6:I8)</f>
        <v>841560</v>
      </c>
      <c r="J9" s="81"/>
      <c r="K9" s="82"/>
      <c r="L9" s="83"/>
      <c r="M9" s="84"/>
      <c r="N9" s="85"/>
    </row>
    <row r="10" spans="1:14" ht="78">
      <c r="A10" s="72" t="s">
        <v>83</v>
      </c>
      <c r="B10" s="72" t="s">
        <v>84</v>
      </c>
      <c r="C10" s="72" t="s">
        <v>85</v>
      </c>
      <c r="D10" s="72" t="s">
        <v>86</v>
      </c>
      <c r="E10" s="76">
        <v>702219</v>
      </c>
      <c r="F10" s="76"/>
      <c r="G10" s="76"/>
      <c r="H10" s="76">
        <f>SUM(E10:G10)</f>
        <v>702219</v>
      </c>
      <c r="I10" s="76">
        <f>SUM(F10:H10)</f>
        <v>702219</v>
      </c>
      <c r="J10" s="78"/>
      <c r="K10" s="50" t="s">
        <v>60</v>
      </c>
      <c r="L10" s="66"/>
      <c r="M10" s="68" t="s">
        <v>74</v>
      </c>
      <c r="N10" s="66"/>
    </row>
    <row r="11" spans="1:14" ht="29.25" customHeight="1">
      <c r="A11" s="79" t="s">
        <v>52</v>
      </c>
      <c r="B11" s="79"/>
      <c r="C11" s="79"/>
      <c r="D11" s="79"/>
      <c r="E11" s="80">
        <f>SUM(E10)</f>
        <v>702219</v>
      </c>
      <c r="F11" s="80">
        <f>SUM(F10)</f>
        <v>0</v>
      </c>
      <c r="G11" s="80">
        <f>SUM(G10)</f>
        <v>0</v>
      </c>
      <c r="H11" s="80">
        <f>SUM(H10)</f>
        <v>702219</v>
      </c>
      <c r="I11" s="80">
        <f>SUM(I10)</f>
        <v>702219</v>
      </c>
      <c r="J11" s="81"/>
      <c r="K11" s="82"/>
      <c r="L11" s="83"/>
      <c r="M11" s="84"/>
      <c r="N11" s="84"/>
    </row>
    <row r="12" spans="1:14" ht="63">
      <c r="A12" s="72" t="s">
        <v>87</v>
      </c>
      <c r="B12" s="72" t="s">
        <v>88</v>
      </c>
      <c r="C12" s="72" t="s">
        <v>89</v>
      </c>
      <c r="D12" s="72" t="s">
        <v>90</v>
      </c>
      <c r="E12" s="76">
        <v>50000</v>
      </c>
      <c r="F12" s="76">
        <v>0</v>
      </c>
      <c r="G12" s="76">
        <v>362000</v>
      </c>
      <c r="H12" s="76">
        <f aca="true" t="shared" si="1" ref="H12:H13">SUM(E12:G12)</f>
        <v>412000</v>
      </c>
      <c r="I12" s="76">
        <v>50000</v>
      </c>
      <c r="J12" s="86"/>
      <c r="K12" s="87" t="s">
        <v>60</v>
      </c>
      <c r="L12" s="67"/>
      <c r="M12" s="68" t="s">
        <v>74</v>
      </c>
      <c r="N12" s="68"/>
    </row>
    <row r="13" spans="1:14" ht="33">
      <c r="A13" s="72"/>
      <c r="B13" s="72" t="s">
        <v>91</v>
      </c>
      <c r="C13" s="72" t="s">
        <v>92</v>
      </c>
      <c r="D13" s="72" t="s">
        <v>90</v>
      </c>
      <c r="E13" s="76">
        <v>947897</v>
      </c>
      <c r="F13" s="76">
        <v>0</v>
      </c>
      <c r="G13" s="76">
        <v>674543</v>
      </c>
      <c r="H13" s="76">
        <f t="shared" si="1"/>
        <v>1622440</v>
      </c>
      <c r="I13" s="76">
        <v>947897</v>
      </c>
      <c r="J13" s="54"/>
      <c r="K13" s="87" t="s">
        <v>60</v>
      </c>
      <c r="L13" s="67"/>
      <c r="M13" s="68" t="s">
        <v>74</v>
      </c>
      <c r="N13" s="68"/>
    </row>
    <row r="14" spans="1:14" ht="28.5" customHeight="1">
      <c r="A14" s="79" t="s">
        <v>52</v>
      </c>
      <c r="B14" s="79"/>
      <c r="C14" s="79"/>
      <c r="D14" s="79"/>
      <c r="E14" s="80">
        <f>SUM(E12:E13)</f>
        <v>997897</v>
      </c>
      <c r="F14" s="80">
        <f>SUM(F12:F13)</f>
        <v>0</v>
      </c>
      <c r="G14" s="80">
        <f>SUM(G12:G13)</f>
        <v>1036543</v>
      </c>
      <c r="H14" s="80">
        <f>SUM(H12:H13)</f>
        <v>2034440</v>
      </c>
      <c r="I14" s="80">
        <f>SUM(I12:I13)</f>
        <v>997897</v>
      </c>
      <c r="J14" s="88"/>
      <c r="K14" s="89"/>
      <c r="L14" s="90"/>
      <c r="M14" s="91"/>
      <c r="N14" s="91"/>
    </row>
    <row r="15" spans="1:14" ht="48.75" customHeight="1">
      <c r="A15" s="72" t="s">
        <v>93</v>
      </c>
      <c r="B15" s="72"/>
      <c r="C15" s="72"/>
      <c r="D15" s="72"/>
      <c r="E15" s="76">
        <v>0</v>
      </c>
      <c r="F15" s="76">
        <v>0</v>
      </c>
      <c r="G15" s="76">
        <v>0</v>
      </c>
      <c r="H15" s="76">
        <v>0</v>
      </c>
      <c r="I15" s="76">
        <v>0</v>
      </c>
      <c r="J15" s="74"/>
      <c r="K15" s="74"/>
      <c r="L15" s="12"/>
      <c r="M15" s="12"/>
      <c r="N15" s="66"/>
    </row>
    <row r="16" spans="1:14" ht="23.25" customHeight="1">
      <c r="A16" s="79" t="s">
        <v>52</v>
      </c>
      <c r="B16" s="79"/>
      <c r="C16" s="79"/>
      <c r="D16" s="79"/>
      <c r="E16" s="80">
        <f>SUM(E15)</f>
        <v>0</v>
      </c>
      <c r="F16" s="92">
        <f>SUM(F15)</f>
        <v>0</v>
      </c>
      <c r="G16" s="92">
        <f>SUM(G15)</f>
        <v>0</v>
      </c>
      <c r="H16" s="92">
        <f>SUM(H15)</f>
        <v>0</v>
      </c>
      <c r="I16" s="92">
        <f>SUM(I15)</f>
        <v>0</v>
      </c>
      <c r="J16" s="88"/>
      <c r="K16" s="89"/>
      <c r="L16" s="93"/>
      <c r="M16" s="94"/>
      <c r="N16" s="94"/>
    </row>
    <row r="17" spans="1:14" ht="76.5" customHeight="1" hidden="1">
      <c r="A17" s="72" t="s">
        <v>29</v>
      </c>
      <c r="B17" s="72"/>
      <c r="C17" s="72"/>
      <c r="D17" s="72"/>
      <c r="E17" s="76">
        <f>SUM(E9,E11,E16,E14)</f>
        <v>2541676</v>
      </c>
      <c r="F17" s="95">
        <f>SUM(F9,F11,F16,F14)</f>
        <v>150000</v>
      </c>
      <c r="G17" s="95">
        <f>SUM(G9,G11,G16,G14)</f>
        <v>1036543</v>
      </c>
      <c r="H17" s="95">
        <f>SUM(H9,H11,H16,H14)</f>
        <v>3728219</v>
      </c>
      <c r="I17" s="95">
        <f>SUM(I9,I11,I16,I14)</f>
        <v>2541676</v>
      </c>
      <c r="J17" s="60"/>
      <c r="K17" s="60"/>
      <c r="L17" s="96"/>
      <c r="M17" s="96"/>
      <c r="N17" s="97"/>
    </row>
    <row r="18" spans="1:14" ht="81" customHeight="1" hidden="1">
      <c r="A18" s="72"/>
      <c r="B18" s="72"/>
      <c r="C18" s="72"/>
      <c r="D18" s="72"/>
      <c r="E18" s="76"/>
      <c r="F18" s="98"/>
      <c r="G18" s="99"/>
      <c r="H18" s="55"/>
      <c r="I18" s="55"/>
      <c r="J18" s="100"/>
      <c r="K18" s="50"/>
      <c r="L18" s="101"/>
      <c r="M18" s="102"/>
      <c r="N18" s="101"/>
    </row>
    <row r="19" spans="1:14" ht="91.5" customHeight="1" hidden="1">
      <c r="A19" s="72"/>
      <c r="B19" s="72"/>
      <c r="C19" s="72"/>
      <c r="D19" s="72"/>
      <c r="E19" s="76"/>
      <c r="F19" s="98"/>
      <c r="G19" s="99"/>
      <c r="H19" s="55"/>
      <c r="I19" s="55"/>
      <c r="J19" s="41"/>
      <c r="K19" s="50"/>
      <c r="L19" s="101"/>
      <c r="M19" s="102"/>
      <c r="N19" s="101"/>
    </row>
    <row r="20" spans="1:14" ht="72" customHeight="1" hidden="1">
      <c r="A20" s="72"/>
      <c r="B20" s="72"/>
      <c r="C20" s="72"/>
      <c r="D20" s="72"/>
      <c r="E20" s="76"/>
      <c r="F20" s="78"/>
      <c r="G20" s="78"/>
      <c r="H20" s="55"/>
      <c r="I20" s="55"/>
      <c r="J20" s="99"/>
      <c r="K20" s="50"/>
      <c r="L20" s="101"/>
      <c r="M20" s="102"/>
      <c r="N20" s="101"/>
    </row>
    <row r="21" spans="1:14" ht="30.75" customHeight="1" hidden="1">
      <c r="A21" s="72" t="s">
        <v>52</v>
      </c>
      <c r="B21" s="72"/>
      <c r="C21" s="72"/>
      <c r="D21" s="72"/>
      <c r="E21" s="76">
        <f>SUM(E18:E20)</f>
        <v>0</v>
      </c>
      <c r="F21" s="103">
        <f>SUM(F18:F20)</f>
        <v>0</v>
      </c>
      <c r="G21" s="103">
        <f>SUM(G18:G20)</f>
        <v>0</v>
      </c>
      <c r="H21" s="103">
        <f>SUM(H18:H20)</f>
        <v>0</v>
      </c>
      <c r="I21" s="103">
        <f>SUM(I18:I20)</f>
        <v>0</v>
      </c>
      <c r="J21" s="104"/>
      <c r="K21" s="89"/>
      <c r="L21" s="93"/>
      <c r="M21" s="94"/>
      <c r="N21" s="94"/>
    </row>
    <row r="22" spans="1:14" ht="33" customHeight="1">
      <c r="A22" s="105" t="s">
        <v>29</v>
      </c>
      <c r="B22" s="105"/>
      <c r="C22" s="105"/>
      <c r="D22" s="105"/>
      <c r="E22" s="106">
        <f>E14+E11+E9</f>
        <v>2541676</v>
      </c>
      <c r="F22" s="106">
        <f>F14+F11+F9</f>
        <v>150000</v>
      </c>
      <c r="G22" s="106">
        <f>G14+G11+G9</f>
        <v>1036543</v>
      </c>
      <c r="H22" s="106">
        <f>H14+H11+H9</f>
        <v>3728219</v>
      </c>
      <c r="I22" s="106">
        <f>I14+I11+I9</f>
        <v>2541676</v>
      </c>
      <c r="J22" s="107"/>
      <c r="K22" s="107"/>
      <c r="L22" s="108"/>
      <c r="M22" s="108"/>
      <c r="N22" s="109"/>
    </row>
    <row r="23" spans="1:14" s="35" customFormat="1" ht="21" customHeight="1">
      <c r="A23" s="30" t="s">
        <v>42</v>
      </c>
      <c r="B23" s="31"/>
      <c r="C23" s="30" t="s">
        <v>43</v>
      </c>
      <c r="D23" s="30"/>
      <c r="E23" s="32"/>
      <c r="F23" s="30"/>
      <c r="G23" s="30"/>
      <c r="H23" s="30" t="s">
        <v>44</v>
      </c>
      <c r="I23" s="32"/>
      <c r="J23" s="32"/>
      <c r="K23" s="30"/>
      <c r="L23" s="30" t="s">
        <v>45</v>
      </c>
      <c r="M23" s="30"/>
      <c r="N23" s="30"/>
    </row>
    <row r="24" spans="1:12" s="35" customFormat="1" ht="22.5" customHeight="1">
      <c r="A24" s="110" t="s">
        <v>65</v>
      </c>
      <c r="B24" s="110"/>
      <c r="C24" s="110"/>
      <c r="D24" s="110"/>
      <c r="E24" s="110"/>
      <c r="F24" s="110"/>
      <c r="G24" s="110"/>
      <c r="H24" s="110"/>
      <c r="I24" s="110"/>
      <c r="J24" s="110"/>
      <c r="K24" s="110"/>
      <c r="L24" s="110"/>
    </row>
    <row r="25" spans="1:14" ht="24.75" customHeight="1">
      <c r="A25" s="110" t="s">
        <v>47</v>
      </c>
      <c r="B25" s="110"/>
      <c r="C25" s="110"/>
      <c r="D25" s="110"/>
      <c r="E25" s="110"/>
      <c r="F25" s="110"/>
      <c r="G25" s="110"/>
      <c r="H25" s="110"/>
      <c r="I25" s="110"/>
      <c r="J25" s="110"/>
      <c r="K25" s="35"/>
      <c r="L25" s="35"/>
      <c r="M25" s="35"/>
      <c r="N25" s="35"/>
    </row>
    <row r="26" ht="43.5" customHeight="1"/>
    <row r="27" ht="42" customHeight="1"/>
    <row r="28" ht="42" customHeight="1"/>
    <row r="29" ht="45" customHeight="1"/>
    <row r="30" ht="55.5" customHeight="1"/>
    <row r="31" ht="43.5" customHeight="1"/>
    <row r="32" ht="54" customHeight="1"/>
    <row r="33" ht="42.75" customHeight="1"/>
    <row r="34" ht="16.5" customHeight="1" hidden="1"/>
    <row r="35" ht="43.5" customHeight="1"/>
    <row r="36" ht="33" customHeight="1"/>
    <row r="37" ht="37.5" customHeight="1"/>
    <row r="38" ht="24.75" customHeight="1"/>
    <row r="94" ht="19.5" customHeight="1"/>
    <row r="95" ht="19.5" customHeight="1"/>
    <row r="97" ht="19.5" customHeight="1"/>
    <row r="98" ht="19.5" customHeight="1"/>
    <row r="130" ht="24.75" customHeight="1"/>
    <row r="186"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24:L24"/>
    <mergeCell ref="A25:J25"/>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6.xml><?xml version="1.0" encoding="utf-8"?>
<worksheet xmlns="http://schemas.openxmlformats.org/spreadsheetml/2006/main" xmlns:r="http://schemas.openxmlformats.org/officeDocument/2006/relationships">
  <dimension ref="A1:N17"/>
  <sheetViews>
    <sheetView view="pageBreakPreview" zoomScale="85" zoomScaleSheetLayoutView="85" workbookViewId="0" topLeftCell="A10">
      <selection activeCell="C13" activeCellId="1" sqref="M6:M8 C13"/>
    </sheetView>
  </sheetViews>
  <sheetFormatPr defaultColWidth="8.00390625" defaultRowHeight="13.5"/>
  <cols>
    <col min="1" max="1" width="16.125" style="5" customWidth="1"/>
    <col min="2" max="2" width="24.375" style="6" customWidth="1"/>
    <col min="3" max="3" width="26.50390625" style="5" customWidth="1"/>
    <col min="4" max="4" width="9.875" style="5" customWidth="1"/>
    <col min="5" max="5" width="11.50390625" style="7" customWidth="1"/>
    <col min="6" max="6" width="8.625" style="5" customWidth="1"/>
    <col min="7" max="7" width="10.375" style="5" customWidth="1"/>
    <col min="8" max="8" width="11.875" style="5" customWidth="1"/>
    <col min="9" max="9" width="11.87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94</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2"/>
      <c r="D5" s="36"/>
      <c r="E5" s="19" t="s">
        <v>26</v>
      </c>
      <c r="F5" s="11" t="s">
        <v>27</v>
      </c>
      <c r="G5" s="11" t="s">
        <v>28</v>
      </c>
      <c r="H5" s="13" t="s">
        <v>29</v>
      </c>
      <c r="I5" s="15"/>
      <c r="J5" s="13"/>
      <c r="K5" s="16"/>
      <c r="L5" s="17"/>
      <c r="M5" s="16" t="s">
        <v>30</v>
      </c>
      <c r="N5" s="16" t="s">
        <v>31</v>
      </c>
    </row>
    <row r="6" spans="1:14" ht="37.5" customHeight="1">
      <c r="A6" s="111" t="s">
        <v>95</v>
      </c>
      <c r="B6" s="111" t="s">
        <v>96</v>
      </c>
      <c r="C6" s="112" t="s">
        <v>97</v>
      </c>
      <c r="D6" s="113" t="s">
        <v>98</v>
      </c>
      <c r="E6" s="114">
        <v>5000</v>
      </c>
      <c r="F6" s="115"/>
      <c r="G6" s="116"/>
      <c r="H6" s="117"/>
      <c r="I6" s="114">
        <v>5000</v>
      </c>
      <c r="J6" s="57"/>
      <c r="K6" s="118" t="s">
        <v>60</v>
      </c>
      <c r="L6" s="66"/>
      <c r="M6" s="114"/>
      <c r="N6" s="66" t="s">
        <v>99</v>
      </c>
    </row>
    <row r="7" spans="1:14" s="57" customFormat="1" ht="78">
      <c r="A7" s="119"/>
      <c r="B7" s="120" t="s">
        <v>100</v>
      </c>
      <c r="C7" s="119" t="s">
        <v>101</v>
      </c>
      <c r="D7" s="113" t="s">
        <v>102</v>
      </c>
      <c r="E7" s="114">
        <v>30000</v>
      </c>
      <c r="F7" s="114">
        <v>35000</v>
      </c>
      <c r="G7" s="114">
        <v>57800</v>
      </c>
      <c r="H7" s="114">
        <f aca="true" t="shared" si="0" ref="H7:H9">SUM(E7:G7)</f>
        <v>122800</v>
      </c>
      <c r="I7" s="114">
        <v>30000</v>
      </c>
      <c r="J7" s="112" t="s">
        <v>103</v>
      </c>
      <c r="K7" s="118" t="s">
        <v>60</v>
      </c>
      <c r="L7" s="121"/>
      <c r="M7" s="122" t="s">
        <v>99</v>
      </c>
      <c r="N7" s="123"/>
    </row>
    <row r="8" spans="1:14" s="57" customFormat="1" ht="69" customHeight="1">
      <c r="A8" s="119"/>
      <c r="B8" s="112" t="s">
        <v>104</v>
      </c>
      <c r="C8" s="112" t="s">
        <v>105</v>
      </c>
      <c r="D8" s="113" t="s">
        <v>106</v>
      </c>
      <c r="E8" s="114">
        <v>38331</v>
      </c>
      <c r="F8" s="114">
        <v>10000</v>
      </c>
      <c r="G8" s="114">
        <v>75780</v>
      </c>
      <c r="H8" s="114">
        <f t="shared" si="0"/>
        <v>124111</v>
      </c>
      <c r="I8" s="114">
        <v>38331</v>
      </c>
      <c r="J8" s="112" t="s">
        <v>107</v>
      </c>
      <c r="K8" s="124" t="s">
        <v>60</v>
      </c>
      <c r="L8" s="125"/>
      <c r="M8" s="122" t="s">
        <v>99</v>
      </c>
      <c r="N8" s="125"/>
    </row>
    <row r="9" spans="1:14" s="57" customFormat="1" ht="66.75" customHeight="1">
      <c r="A9" s="119"/>
      <c r="B9" s="112" t="s">
        <v>108</v>
      </c>
      <c r="C9" s="112" t="s">
        <v>109</v>
      </c>
      <c r="D9" s="113" t="s">
        <v>110</v>
      </c>
      <c r="E9" s="114">
        <v>20460</v>
      </c>
      <c r="F9" s="114">
        <v>7000</v>
      </c>
      <c r="G9" s="114">
        <v>21500</v>
      </c>
      <c r="H9" s="114">
        <f t="shared" si="0"/>
        <v>48960</v>
      </c>
      <c r="I9" s="114">
        <v>20460</v>
      </c>
      <c r="J9" s="112" t="s">
        <v>111</v>
      </c>
      <c r="K9" s="126" t="s">
        <v>60</v>
      </c>
      <c r="L9" s="125"/>
      <c r="M9" s="122" t="s">
        <v>99</v>
      </c>
      <c r="N9" s="125"/>
    </row>
    <row r="10" spans="1:14" s="57" customFormat="1" ht="45">
      <c r="A10" s="127"/>
      <c r="B10" s="112" t="s">
        <v>112</v>
      </c>
      <c r="C10" s="128" t="s">
        <v>113</v>
      </c>
      <c r="D10" s="113" t="s">
        <v>98</v>
      </c>
      <c r="E10" s="114">
        <v>20000</v>
      </c>
      <c r="F10" s="114">
        <v>0</v>
      </c>
      <c r="G10" s="114">
        <v>0</v>
      </c>
      <c r="H10" s="114">
        <v>20000</v>
      </c>
      <c r="I10" s="114">
        <v>20000</v>
      </c>
      <c r="J10" s="129">
        <v>0</v>
      </c>
      <c r="K10" s="130" t="s">
        <v>60</v>
      </c>
      <c r="L10" s="131"/>
      <c r="M10" s="132" t="s">
        <v>114</v>
      </c>
      <c r="N10" s="131"/>
    </row>
    <row r="11" spans="1:14" s="57" customFormat="1" ht="42.75" customHeight="1">
      <c r="A11" s="133" t="s">
        <v>52</v>
      </c>
      <c r="B11" s="134"/>
      <c r="C11" s="134"/>
      <c r="D11" s="134"/>
      <c r="E11" s="114">
        <v>113791</v>
      </c>
      <c r="F11" s="114">
        <v>52000</v>
      </c>
      <c r="G11" s="114">
        <v>155080</v>
      </c>
      <c r="H11" s="114">
        <v>315871</v>
      </c>
      <c r="I11" s="114">
        <v>113791</v>
      </c>
      <c r="J11" s="135"/>
      <c r="K11" s="136"/>
      <c r="L11" s="137"/>
      <c r="M11" s="132"/>
      <c r="N11" s="131"/>
    </row>
    <row r="12" spans="1:14" s="57" customFormat="1" ht="51" customHeight="1">
      <c r="A12" s="112" t="s">
        <v>115</v>
      </c>
      <c r="B12" s="66"/>
      <c r="C12" s="66"/>
      <c r="D12" s="138"/>
      <c r="E12" s="114">
        <v>0</v>
      </c>
      <c r="F12" s="125"/>
      <c r="G12" s="125"/>
      <c r="H12" s="125"/>
      <c r="I12" s="125"/>
      <c r="J12" s="125"/>
      <c r="K12" s="139"/>
      <c r="L12" s="140"/>
      <c r="M12" s="141"/>
      <c r="N12" s="139"/>
    </row>
    <row r="13" spans="1:14" s="57" customFormat="1" ht="42.75" customHeight="1">
      <c r="A13" s="142" t="s">
        <v>116</v>
      </c>
      <c r="B13" s="143"/>
      <c r="C13" s="144"/>
      <c r="D13" s="144"/>
      <c r="E13" s="114">
        <v>0</v>
      </c>
      <c r="F13" s="145"/>
      <c r="G13" s="145"/>
      <c r="H13" s="145"/>
      <c r="I13" s="145"/>
      <c r="J13" s="146"/>
      <c r="K13" s="146"/>
      <c r="L13" s="147"/>
      <c r="M13" s="125"/>
      <c r="N13" s="125"/>
    </row>
    <row r="14" spans="1:14" s="57" customFormat="1" ht="42.75" customHeight="1">
      <c r="A14" s="148" t="s">
        <v>29</v>
      </c>
      <c r="B14" s="149"/>
      <c r="C14" s="150"/>
      <c r="D14" s="150"/>
      <c r="E14" s="151">
        <v>113791</v>
      </c>
      <c r="F14" s="151">
        <v>52000</v>
      </c>
      <c r="G14" s="151">
        <v>155080</v>
      </c>
      <c r="H14" s="151">
        <v>315871</v>
      </c>
      <c r="I14" s="151">
        <v>113791</v>
      </c>
      <c r="J14" s="152"/>
      <c r="K14" s="152"/>
      <c r="L14" s="153"/>
      <c r="M14" s="153"/>
      <c r="N14" s="153"/>
    </row>
    <row r="15" spans="1:14" ht="44.25" customHeight="1">
      <c r="A15" s="30" t="s">
        <v>42</v>
      </c>
      <c r="B15" s="31"/>
      <c r="C15" s="30" t="s">
        <v>43</v>
      </c>
      <c r="D15" s="30"/>
      <c r="E15" s="32"/>
      <c r="F15" s="30"/>
      <c r="G15" s="30"/>
      <c r="H15" s="30" t="s">
        <v>44</v>
      </c>
      <c r="I15" s="32"/>
      <c r="J15" s="32"/>
      <c r="K15" s="30"/>
      <c r="L15" s="30" t="s">
        <v>45</v>
      </c>
      <c r="M15" s="30"/>
      <c r="N15" s="30"/>
    </row>
    <row r="16" spans="1:12" s="35" customFormat="1" ht="21" customHeight="1">
      <c r="A16" s="34" t="s">
        <v>65</v>
      </c>
      <c r="B16" s="34"/>
      <c r="C16" s="34"/>
      <c r="D16" s="34"/>
      <c r="E16" s="34"/>
      <c r="F16" s="34"/>
      <c r="G16" s="34"/>
      <c r="H16" s="34"/>
      <c r="I16" s="34"/>
      <c r="J16" s="34"/>
      <c r="K16" s="34"/>
      <c r="L16" s="34"/>
    </row>
    <row r="17" spans="1:10" s="35" customFormat="1" ht="22.5" customHeight="1">
      <c r="A17" s="34" t="s">
        <v>47</v>
      </c>
      <c r="B17" s="34"/>
      <c r="C17" s="34"/>
      <c r="D17" s="34"/>
      <c r="E17" s="34"/>
      <c r="F17" s="34"/>
      <c r="G17" s="34"/>
      <c r="H17" s="34"/>
      <c r="I17" s="34"/>
      <c r="J17" s="34"/>
    </row>
    <row r="18" ht="37.5" customHeight="1"/>
    <row r="19" ht="43.5" customHeight="1"/>
    <row r="20" ht="42" customHeight="1"/>
    <row r="21" ht="42" customHeight="1"/>
    <row r="22" ht="45" customHeight="1"/>
    <row r="23" ht="55.5" customHeight="1"/>
    <row r="24" ht="43.5" customHeight="1"/>
    <row r="25" ht="54" customHeight="1"/>
    <row r="26" ht="42.75" customHeight="1"/>
    <row r="27" ht="16.5" customHeight="1" hidden="1"/>
    <row r="28" ht="43.5" customHeight="1"/>
    <row r="29" ht="33" customHeight="1"/>
    <row r="30" ht="37.5" customHeight="1"/>
    <row r="31" ht="24.75" customHeight="1"/>
    <row r="87" ht="19.5" customHeight="1"/>
    <row r="88" ht="19.5" customHeight="1"/>
    <row r="90" ht="19.5" customHeight="1"/>
    <row r="91" ht="19.5" customHeight="1"/>
    <row r="123" ht="24.75" customHeight="1"/>
    <row r="179"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6:L16"/>
    <mergeCell ref="A17:J17"/>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N18"/>
  <sheetViews>
    <sheetView view="pageBreakPreview" zoomScale="85" zoomScaleSheetLayoutView="85" workbookViewId="0" topLeftCell="A4">
      <selection activeCell="G13" activeCellId="1" sqref="M6:M8 G13"/>
    </sheetView>
  </sheetViews>
  <sheetFormatPr defaultColWidth="8.00390625" defaultRowHeight="13.5"/>
  <cols>
    <col min="1" max="1" width="16.125" style="5" customWidth="1"/>
    <col min="2" max="2" width="21.00390625" style="6" customWidth="1"/>
    <col min="3" max="3" width="23.875" style="5" customWidth="1"/>
    <col min="4" max="4" width="11.625" style="5" customWidth="1"/>
    <col min="5" max="5" width="11.50390625" style="7" customWidth="1"/>
    <col min="6" max="6" width="8.625" style="5" customWidth="1"/>
    <col min="7" max="8" width="10.37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117</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s="57" customFormat="1" ht="73.5">
      <c r="A6" s="28" t="s">
        <v>118</v>
      </c>
      <c r="B6" s="13" t="s">
        <v>60</v>
      </c>
      <c r="C6" s="154"/>
      <c r="D6" s="154"/>
      <c r="E6" s="155"/>
      <c r="F6" s="155"/>
      <c r="G6" s="155"/>
      <c r="H6" s="155"/>
      <c r="I6" s="155"/>
      <c r="J6" s="156"/>
      <c r="K6" s="154"/>
      <c r="L6" s="154"/>
      <c r="M6" s="101"/>
      <c r="N6" s="101"/>
    </row>
    <row r="7" spans="1:14" s="57" customFormat="1" ht="78">
      <c r="A7" s="28" t="s">
        <v>119</v>
      </c>
      <c r="B7" s="13" t="s">
        <v>60</v>
      </c>
      <c r="C7" s="154"/>
      <c r="D7" s="154"/>
      <c r="E7" s="155"/>
      <c r="F7" s="155"/>
      <c r="G7" s="155"/>
      <c r="H7" s="155"/>
      <c r="I7" s="155"/>
      <c r="J7" s="156"/>
      <c r="K7" s="154"/>
      <c r="L7" s="154"/>
      <c r="M7" s="101"/>
      <c r="N7" s="101"/>
    </row>
    <row r="8" spans="1:14" s="57" customFormat="1" ht="54" customHeight="1">
      <c r="A8" s="157"/>
      <c r="B8" s="158"/>
      <c r="C8" s="154"/>
      <c r="D8" s="154"/>
      <c r="E8" s="155"/>
      <c r="F8" s="155"/>
      <c r="G8" s="155"/>
      <c r="H8" s="155"/>
      <c r="I8" s="155"/>
      <c r="J8" s="156"/>
      <c r="K8" s="154"/>
      <c r="L8" s="154"/>
      <c r="M8" s="101"/>
      <c r="N8" s="101"/>
    </row>
    <row r="9" spans="1:14" s="161" customFormat="1" ht="28.5" customHeight="1">
      <c r="A9" s="159"/>
      <c r="B9" s="65"/>
      <c r="C9" s="160"/>
      <c r="D9" s="160"/>
      <c r="E9" s="116"/>
      <c r="F9" s="116"/>
      <c r="G9" s="116"/>
      <c r="H9" s="116"/>
      <c r="I9" s="116"/>
      <c r="J9" s="160"/>
      <c r="K9" s="160"/>
      <c r="L9" s="66"/>
      <c r="M9" s="66"/>
      <c r="N9" s="66"/>
    </row>
    <row r="10" spans="1:14" ht="28.5" customHeight="1">
      <c r="A10" s="162"/>
      <c r="B10" s="163"/>
      <c r="C10" s="164"/>
      <c r="D10" s="118"/>
      <c r="E10" s="165"/>
      <c r="F10" s="166"/>
      <c r="G10" s="166"/>
      <c r="H10" s="167"/>
      <c r="I10" s="167"/>
      <c r="J10" s="160"/>
      <c r="K10" s="168"/>
      <c r="L10" s="66"/>
      <c r="M10" s="66"/>
      <c r="N10" s="66"/>
    </row>
    <row r="11" spans="1:14" s="161" customFormat="1" ht="28.5" customHeight="1">
      <c r="A11" s="169"/>
      <c r="B11" s="111"/>
      <c r="C11" s="164"/>
      <c r="D11" s="118"/>
      <c r="E11" s="165"/>
      <c r="F11" s="166"/>
      <c r="G11" s="166"/>
      <c r="H11" s="167"/>
      <c r="I11" s="170"/>
      <c r="J11" s="160"/>
      <c r="K11" s="168"/>
      <c r="L11" s="66"/>
      <c r="M11" s="66"/>
      <c r="N11" s="66"/>
    </row>
    <row r="12" spans="1:14" ht="28.5" customHeight="1">
      <c r="A12" s="65"/>
      <c r="B12" s="163"/>
      <c r="C12" s="164"/>
      <c r="D12" s="118"/>
      <c r="E12" s="165"/>
      <c r="F12" s="166"/>
      <c r="G12" s="165"/>
      <c r="H12" s="167"/>
      <c r="I12" s="167"/>
      <c r="J12" s="160"/>
      <c r="K12" s="168"/>
      <c r="L12" s="168"/>
      <c r="M12" s="66"/>
      <c r="N12" s="66"/>
    </row>
    <row r="13" spans="1:14" ht="28.5" customHeight="1">
      <c r="A13" s="65"/>
      <c r="B13" s="111"/>
      <c r="C13" s="164"/>
      <c r="D13" s="118"/>
      <c r="E13" s="165"/>
      <c r="F13" s="166"/>
      <c r="G13" s="165"/>
      <c r="H13" s="167"/>
      <c r="I13" s="167"/>
      <c r="J13" s="160"/>
      <c r="K13" s="168"/>
      <c r="L13" s="168"/>
      <c r="M13" s="66"/>
      <c r="N13" s="66"/>
    </row>
    <row r="14" spans="1:14" s="161" customFormat="1" ht="28.5" customHeight="1">
      <c r="A14" s="169"/>
      <c r="B14" s="111"/>
      <c r="C14" s="164"/>
      <c r="D14" s="118"/>
      <c r="E14" s="165"/>
      <c r="F14" s="165"/>
      <c r="G14" s="165"/>
      <c r="H14" s="165"/>
      <c r="I14" s="165"/>
      <c r="J14" s="160"/>
      <c r="K14" s="168"/>
      <c r="L14" s="66"/>
      <c r="M14" s="66"/>
      <c r="N14" s="66"/>
    </row>
    <row r="15" spans="1:14" ht="30.75" customHeight="1">
      <c r="A15" s="171" t="s">
        <v>29</v>
      </c>
      <c r="B15" s="172"/>
      <c r="C15" s="172"/>
      <c r="D15" s="172"/>
      <c r="E15" s="173">
        <f>E9+E11+E14</f>
        <v>0</v>
      </c>
      <c r="F15" s="173">
        <f>F9+F11+F14</f>
        <v>0</v>
      </c>
      <c r="G15" s="173">
        <f>G9+G11+G14</f>
        <v>0</v>
      </c>
      <c r="H15" s="173">
        <f>H9+H11+H14</f>
        <v>0</v>
      </c>
      <c r="I15" s="173">
        <f>I9+I11+I14</f>
        <v>0</v>
      </c>
      <c r="J15" s="172"/>
      <c r="K15" s="172"/>
      <c r="L15" s="174"/>
      <c r="M15" s="174"/>
      <c r="N15" s="175"/>
    </row>
    <row r="16" spans="1:14" ht="16.5">
      <c r="A16" s="176" t="s">
        <v>42</v>
      </c>
      <c r="B16" s="177"/>
      <c r="C16" s="176" t="s">
        <v>43</v>
      </c>
      <c r="D16" s="176"/>
      <c r="E16" s="178"/>
      <c r="F16" s="176"/>
      <c r="G16" s="176"/>
      <c r="H16" s="176" t="s">
        <v>44</v>
      </c>
      <c r="I16" s="178"/>
      <c r="J16" s="178"/>
      <c r="K16" s="176"/>
      <c r="L16" s="176" t="s">
        <v>45</v>
      </c>
      <c r="M16" s="30"/>
      <c r="N16" s="33"/>
    </row>
    <row r="17" spans="1:12" s="35" customFormat="1" ht="21" customHeight="1">
      <c r="A17" s="34" t="s">
        <v>53</v>
      </c>
      <c r="B17" s="34"/>
      <c r="C17" s="34"/>
      <c r="D17" s="34"/>
      <c r="E17" s="34"/>
      <c r="F17" s="34"/>
      <c r="G17" s="34"/>
      <c r="H17" s="34"/>
      <c r="I17" s="34"/>
      <c r="J17" s="34"/>
      <c r="K17" s="34"/>
      <c r="L17" s="34"/>
    </row>
    <row r="18" spans="1:10" s="35" customFormat="1" ht="22.5" customHeight="1">
      <c r="A18" s="34" t="s">
        <v>47</v>
      </c>
      <c r="B18" s="34"/>
      <c r="C18" s="34"/>
      <c r="D18" s="34"/>
      <c r="E18" s="34"/>
      <c r="F18" s="34"/>
      <c r="G18" s="34"/>
      <c r="H18" s="34"/>
      <c r="I18" s="34"/>
      <c r="J18" s="34"/>
    </row>
    <row r="19" ht="37.5" customHeight="1"/>
    <row r="20" ht="43.5" customHeight="1"/>
    <row r="21" ht="42" customHeight="1"/>
    <row r="22" ht="42" customHeight="1"/>
    <row r="23" ht="45" customHeight="1"/>
    <row r="24" ht="55.5" customHeight="1"/>
    <row r="25" ht="43.5" customHeight="1"/>
    <row r="26" ht="54" customHeight="1"/>
    <row r="27" ht="42.75" customHeight="1"/>
    <row r="28" ht="16.5" customHeight="1" hidden="1"/>
    <row r="29" ht="43.5" customHeight="1"/>
    <row r="30" ht="33" customHeight="1"/>
    <row r="31" ht="37.5" customHeight="1"/>
    <row r="32" ht="24.75" customHeight="1"/>
    <row r="88" ht="19.5" customHeight="1"/>
    <row r="89" ht="19.5" customHeight="1"/>
    <row r="91" ht="19.5" customHeight="1"/>
    <row r="92" ht="19.5" customHeight="1"/>
    <row r="124" ht="24.75" customHeight="1"/>
    <row r="180"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7:L17"/>
    <mergeCell ref="A18:J18"/>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8.xml><?xml version="1.0" encoding="utf-8"?>
<worksheet xmlns="http://schemas.openxmlformats.org/spreadsheetml/2006/main" xmlns:r="http://schemas.openxmlformats.org/officeDocument/2006/relationships">
  <dimension ref="A1:N50"/>
  <sheetViews>
    <sheetView view="pageBreakPreview" zoomScale="85" zoomScaleSheetLayoutView="85" workbookViewId="0" topLeftCell="A52">
      <selection activeCell="C34" activeCellId="1" sqref="M6:M8 C34"/>
    </sheetView>
  </sheetViews>
  <sheetFormatPr defaultColWidth="8.00390625" defaultRowHeight="13.5"/>
  <cols>
    <col min="1" max="1" width="20.00390625" style="5" customWidth="1"/>
    <col min="2" max="2" width="24.875" style="6" customWidth="1"/>
    <col min="3" max="3" width="22.00390625" style="5" customWidth="1"/>
    <col min="4" max="4" width="10.375" style="5" customWidth="1"/>
    <col min="5" max="5" width="13.25390625" style="7" customWidth="1"/>
    <col min="6" max="6" width="10.375" style="5" customWidth="1"/>
    <col min="7" max="8" width="13.25390625" style="5" customWidth="1"/>
    <col min="9" max="9" width="12.625" style="7" customWidth="1"/>
    <col min="10" max="10" width="14.25390625" style="7" customWidth="1"/>
    <col min="11" max="11" width="9.50390625" style="5" customWidth="1"/>
    <col min="12" max="12" width="16.12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120</v>
      </c>
      <c r="M3" s="5" t="s">
        <v>121</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2"/>
      <c r="D5" s="36"/>
      <c r="E5" s="19" t="s">
        <v>26</v>
      </c>
      <c r="F5" s="11" t="s">
        <v>27</v>
      </c>
      <c r="G5" s="11" t="s">
        <v>28</v>
      </c>
      <c r="H5" s="13" t="s">
        <v>29</v>
      </c>
      <c r="I5" s="15"/>
      <c r="J5" s="13"/>
      <c r="K5" s="16"/>
      <c r="L5" s="17"/>
      <c r="M5" s="16" t="s">
        <v>30</v>
      </c>
      <c r="N5" s="16" t="s">
        <v>31</v>
      </c>
    </row>
    <row r="6" spans="1:14" ht="37.5" customHeight="1">
      <c r="A6" s="179" t="s">
        <v>122</v>
      </c>
      <c r="B6" s="73" t="s">
        <v>123</v>
      </c>
      <c r="C6" s="73" t="s">
        <v>124</v>
      </c>
      <c r="D6" s="74" t="s">
        <v>125</v>
      </c>
      <c r="E6" s="180">
        <v>422405</v>
      </c>
      <c r="F6" s="180"/>
      <c r="G6" s="180"/>
      <c r="H6" s="180">
        <v>422405</v>
      </c>
      <c r="I6" s="180">
        <v>422405</v>
      </c>
      <c r="J6" s="73"/>
      <c r="K6" s="50" t="s">
        <v>60</v>
      </c>
      <c r="L6" s="181"/>
      <c r="M6" s="56"/>
      <c r="N6" s="56" t="s">
        <v>99</v>
      </c>
    </row>
    <row r="7" spans="1:14" ht="37.5" customHeight="1">
      <c r="A7" s="179"/>
      <c r="B7" s="179" t="s">
        <v>126</v>
      </c>
      <c r="C7" s="179" t="s">
        <v>127</v>
      </c>
      <c r="D7" s="182" t="s">
        <v>128</v>
      </c>
      <c r="E7" s="180">
        <v>60000</v>
      </c>
      <c r="F7" s="180"/>
      <c r="G7" s="180"/>
      <c r="H7" s="180">
        <v>60000</v>
      </c>
      <c r="I7" s="180">
        <v>60000</v>
      </c>
      <c r="J7" s="179"/>
      <c r="K7" s="50" t="s">
        <v>60</v>
      </c>
      <c r="L7" s="181"/>
      <c r="M7" s="56"/>
      <c r="N7" s="56" t="s">
        <v>99</v>
      </c>
    </row>
    <row r="8" spans="1:14" ht="37.5" customHeight="1">
      <c r="A8" s="183"/>
      <c r="B8" s="184" t="s">
        <v>129</v>
      </c>
      <c r="C8" s="184" t="s">
        <v>130</v>
      </c>
      <c r="D8" s="185" t="s">
        <v>131</v>
      </c>
      <c r="E8" s="180">
        <v>80800</v>
      </c>
      <c r="F8" s="180"/>
      <c r="G8" s="180"/>
      <c r="H8" s="180">
        <v>80800</v>
      </c>
      <c r="I8" s="180">
        <v>80800</v>
      </c>
      <c r="J8" s="186"/>
      <c r="K8" s="50" t="s">
        <v>60</v>
      </c>
      <c r="L8" s="187"/>
      <c r="M8" s="188" t="s">
        <v>114</v>
      </c>
      <c r="N8" s="189"/>
    </row>
    <row r="9" spans="1:14" ht="37.5" customHeight="1">
      <c r="A9" s="179"/>
      <c r="B9" s="190" t="s">
        <v>132</v>
      </c>
      <c r="C9" s="73" t="s">
        <v>133</v>
      </c>
      <c r="D9" s="191">
        <v>1080114</v>
      </c>
      <c r="E9" s="192">
        <v>100000</v>
      </c>
      <c r="F9" s="193"/>
      <c r="G9" s="75">
        <v>110000</v>
      </c>
      <c r="H9" s="75">
        <f aca="true" t="shared" si="0" ref="H9:H23">SUM(E9:G9)</f>
        <v>210000</v>
      </c>
      <c r="I9" s="192">
        <v>100000</v>
      </c>
      <c r="J9" s="74"/>
      <c r="K9" s="50" t="s">
        <v>60</v>
      </c>
      <c r="L9" s="194"/>
      <c r="M9" s="194" t="s">
        <v>99</v>
      </c>
      <c r="N9" s="194"/>
    </row>
    <row r="10" spans="1:14" ht="37.5" customHeight="1">
      <c r="A10" s="179"/>
      <c r="B10" s="190" t="s">
        <v>132</v>
      </c>
      <c r="C10" s="179" t="s">
        <v>134</v>
      </c>
      <c r="D10" s="195">
        <v>1080114</v>
      </c>
      <c r="E10" s="192">
        <v>100000</v>
      </c>
      <c r="F10" s="193">
        <v>210000</v>
      </c>
      <c r="G10" s="75">
        <v>300000</v>
      </c>
      <c r="H10" s="75">
        <f t="shared" si="0"/>
        <v>610000</v>
      </c>
      <c r="I10" s="192">
        <v>100000</v>
      </c>
      <c r="J10" s="179" t="s">
        <v>135</v>
      </c>
      <c r="K10" s="50" t="s">
        <v>60</v>
      </c>
      <c r="L10" s="179"/>
      <c r="M10" s="194" t="s">
        <v>99</v>
      </c>
      <c r="N10" s="196"/>
    </row>
    <row r="11" spans="1:14" ht="37.5" customHeight="1">
      <c r="A11" s="179"/>
      <c r="B11" s="190" t="s">
        <v>136</v>
      </c>
      <c r="C11" s="179" t="s">
        <v>137</v>
      </c>
      <c r="D11" s="86" t="s">
        <v>90</v>
      </c>
      <c r="E11" s="192">
        <v>80000</v>
      </c>
      <c r="F11" s="193"/>
      <c r="G11" s="75">
        <v>20000</v>
      </c>
      <c r="H11" s="75">
        <f t="shared" si="0"/>
        <v>100000</v>
      </c>
      <c r="I11" s="192">
        <v>80000</v>
      </c>
      <c r="J11" s="179"/>
      <c r="K11" s="50" t="s">
        <v>60</v>
      </c>
      <c r="L11" s="179"/>
      <c r="M11" s="194" t="s">
        <v>99</v>
      </c>
      <c r="N11" s="196"/>
    </row>
    <row r="12" spans="1:14" ht="37.5" customHeight="1">
      <c r="A12" s="179"/>
      <c r="B12" s="190" t="s">
        <v>138</v>
      </c>
      <c r="C12" s="190" t="s">
        <v>139</v>
      </c>
      <c r="D12" s="74" t="s">
        <v>140</v>
      </c>
      <c r="E12" s="192">
        <v>8410</v>
      </c>
      <c r="F12" s="193"/>
      <c r="G12" s="75"/>
      <c r="H12" s="75">
        <f t="shared" si="0"/>
        <v>8410</v>
      </c>
      <c r="I12" s="192">
        <v>8410</v>
      </c>
      <c r="J12" s="74"/>
      <c r="K12" s="50" t="s">
        <v>60</v>
      </c>
      <c r="L12" s="194"/>
      <c r="M12" s="194"/>
      <c r="N12" s="194" t="s">
        <v>99</v>
      </c>
    </row>
    <row r="13" spans="1:14" ht="37.5" customHeight="1">
      <c r="A13" s="179"/>
      <c r="B13" s="190" t="s">
        <v>141</v>
      </c>
      <c r="C13" s="190" t="s">
        <v>142</v>
      </c>
      <c r="D13" s="86" t="s">
        <v>143</v>
      </c>
      <c r="E13" s="192">
        <v>19145</v>
      </c>
      <c r="F13" s="193"/>
      <c r="G13" s="75"/>
      <c r="H13" s="75">
        <f t="shared" si="0"/>
        <v>19145</v>
      </c>
      <c r="I13" s="192">
        <v>19145</v>
      </c>
      <c r="J13" s="179"/>
      <c r="K13" s="50" t="s">
        <v>60</v>
      </c>
      <c r="L13" s="179"/>
      <c r="M13" s="194"/>
      <c r="N13" s="194" t="s">
        <v>99</v>
      </c>
    </row>
    <row r="14" spans="1:14" ht="37.5" customHeight="1">
      <c r="A14" s="179"/>
      <c r="B14" s="190" t="s">
        <v>144</v>
      </c>
      <c r="C14" s="190" t="s">
        <v>145</v>
      </c>
      <c r="D14" s="86" t="s">
        <v>146</v>
      </c>
      <c r="E14" s="192">
        <v>76100</v>
      </c>
      <c r="F14" s="193"/>
      <c r="G14" s="75"/>
      <c r="H14" s="75">
        <f t="shared" si="0"/>
        <v>76100</v>
      </c>
      <c r="I14" s="192">
        <v>76100</v>
      </c>
      <c r="J14" s="74"/>
      <c r="K14" s="50" t="s">
        <v>60</v>
      </c>
      <c r="L14" s="194"/>
      <c r="M14" s="194"/>
      <c r="N14" s="194" t="s">
        <v>99</v>
      </c>
    </row>
    <row r="15" spans="1:14" ht="37.5" customHeight="1">
      <c r="A15" s="179"/>
      <c r="B15" s="190" t="s">
        <v>147</v>
      </c>
      <c r="C15" s="190" t="s">
        <v>148</v>
      </c>
      <c r="D15" s="86" t="s">
        <v>146</v>
      </c>
      <c r="E15" s="192">
        <v>48080</v>
      </c>
      <c r="F15" s="193"/>
      <c r="G15" s="75"/>
      <c r="H15" s="75">
        <f t="shared" si="0"/>
        <v>48080</v>
      </c>
      <c r="I15" s="192">
        <v>48080</v>
      </c>
      <c r="J15" s="179"/>
      <c r="K15" s="50" t="s">
        <v>60</v>
      </c>
      <c r="L15" s="179"/>
      <c r="M15" s="194"/>
      <c r="N15" s="194" t="s">
        <v>99</v>
      </c>
    </row>
    <row r="16" spans="1:14" ht="37.5" customHeight="1">
      <c r="A16" s="179"/>
      <c r="B16" s="190" t="s">
        <v>149</v>
      </c>
      <c r="C16" s="190" t="s">
        <v>150</v>
      </c>
      <c r="D16" s="86" t="s">
        <v>146</v>
      </c>
      <c r="E16" s="192">
        <v>77590</v>
      </c>
      <c r="F16" s="193"/>
      <c r="G16" s="75"/>
      <c r="H16" s="75">
        <f t="shared" si="0"/>
        <v>77590</v>
      </c>
      <c r="I16" s="192">
        <v>77590</v>
      </c>
      <c r="J16" s="74"/>
      <c r="K16" s="50" t="s">
        <v>60</v>
      </c>
      <c r="L16" s="194"/>
      <c r="M16" s="194"/>
      <c r="N16" s="194" t="s">
        <v>99</v>
      </c>
    </row>
    <row r="17" spans="1:14" ht="37.5" customHeight="1">
      <c r="A17" s="179"/>
      <c r="B17" s="190" t="s">
        <v>151</v>
      </c>
      <c r="C17" s="190" t="s">
        <v>152</v>
      </c>
      <c r="D17" s="86" t="s">
        <v>146</v>
      </c>
      <c r="E17" s="192">
        <v>5240</v>
      </c>
      <c r="F17" s="193"/>
      <c r="G17" s="75"/>
      <c r="H17" s="75">
        <f t="shared" si="0"/>
        <v>5240</v>
      </c>
      <c r="I17" s="192">
        <v>5240</v>
      </c>
      <c r="J17" s="179"/>
      <c r="K17" s="50" t="s">
        <v>60</v>
      </c>
      <c r="L17" s="179"/>
      <c r="M17" s="194"/>
      <c r="N17" s="194" t="s">
        <v>99</v>
      </c>
    </row>
    <row r="18" spans="1:14" ht="37.5" customHeight="1">
      <c r="A18" s="179"/>
      <c r="B18" s="190" t="s">
        <v>153</v>
      </c>
      <c r="C18" s="190" t="s">
        <v>154</v>
      </c>
      <c r="D18" s="86" t="s">
        <v>155</v>
      </c>
      <c r="E18" s="192">
        <v>154600</v>
      </c>
      <c r="F18" s="193"/>
      <c r="G18" s="75"/>
      <c r="H18" s="75">
        <f t="shared" si="0"/>
        <v>154600</v>
      </c>
      <c r="I18" s="192">
        <v>154600</v>
      </c>
      <c r="J18" s="74"/>
      <c r="K18" s="50" t="s">
        <v>60</v>
      </c>
      <c r="L18" s="194"/>
      <c r="M18" s="194"/>
      <c r="N18" s="194" t="s">
        <v>99</v>
      </c>
    </row>
    <row r="19" spans="1:14" ht="37.5" customHeight="1">
      <c r="A19" s="179"/>
      <c r="B19" s="190" t="s">
        <v>156</v>
      </c>
      <c r="C19" s="190" t="s">
        <v>157</v>
      </c>
      <c r="D19" s="86" t="s">
        <v>158</v>
      </c>
      <c r="E19" s="192">
        <v>176680</v>
      </c>
      <c r="F19" s="197"/>
      <c r="G19" s="197"/>
      <c r="H19" s="75">
        <f t="shared" si="0"/>
        <v>176680</v>
      </c>
      <c r="I19" s="192">
        <v>176680</v>
      </c>
      <c r="J19" s="179"/>
      <c r="K19" s="50" t="s">
        <v>60</v>
      </c>
      <c r="L19" s="179"/>
      <c r="M19" s="194"/>
      <c r="N19" s="194" t="s">
        <v>99</v>
      </c>
    </row>
    <row r="20" spans="1:14" ht="37.5" customHeight="1">
      <c r="A20" s="179"/>
      <c r="B20" s="190" t="s">
        <v>159</v>
      </c>
      <c r="C20" s="190" t="s">
        <v>160</v>
      </c>
      <c r="D20" s="86" t="s">
        <v>158</v>
      </c>
      <c r="E20" s="192">
        <v>61050</v>
      </c>
      <c r="F20" s="197"/>
      <c r="G20" s="197"/>
      <c r="H20" s="75">
        <f t="shared" si="0"/>
        <v>61050</v>
      </c>
      <c r="I20" s="192">
        <v>61050</v>
      </c>
      <c r="J20" s="179"/>
      <c r="K20" s="50" t="s">
        <v>60</v>
      </c>
      <c r="L20" s="179"/>
      <c r="M20" s="194"/>
      <c r="N20" s="194" t="s">
        <v>99</v>
      </c>
    </row>
    <row r="21" spans="1:14" ht="37.5" customHeight="1">
      <c r="A21" s="179"/>
      <c r="B21" s="190" t="s">
        <v>161</v>
      </c>
      <c r="C21" s="190" t="s">
        <v>162</v>
      </c>
      <c r="D21" s="86" t="s">
        <v>158</v>
      </c>
      <c r="E21" s="192">
        <v>137430</v>
      </c>
      <c r="F21" s="197"/>
      <c r="G21" s="197"/>
      <c r="H21" s="75">
        <f t="shared" si="0"/>
        <v>137430</v>
      </c>
      <c r="I21" s="192">
        <v>137430</v>
      </c>
      <c r="J21" s="179"/>
      <c r="K21" s="50" t="s">
        <v>60</v>
      </c>
      <c r="L21" s="179"/>
      <c r="M21" s="194"/>
      <c r="N21" s="194" t="s">
        <v>99</v>
      </c>
    </row>
    <row r="22" spans="1:14" ht="37.5" customHeight="1">
      <c r="A22" s="179"/>
      <c r="B22" s="190" t="s">
        <v>163</v>
      </c>
      <c r="C22" s="190" t="s">
        <v>164</v>
      </c>
      <c r="D22" s="86" t="s">
        <v>158</v>
      </c>
      <c r="E22" s="192">
        <v>46260</v>
      </c>
      <c r="F22" s="197"/>
      <c r="G22" s="197"/>
      <c r="H22" s="75">
        <f t="shared" si="0"/>
        <v>46260</v>
      </c>
      <c r="I22" s="192">
        <v>46260</v>
      </c>
      <c r="J22" s="179"/>
      <c r="K22" s="50" t="s">
        <v>60</v>
      </c>
      <c r="L22" s="179"/>
      <c r="M22" s="194"/>
      <c r="N22" s="194" t="s">
        <v>99</v>
      </c>
    </row>
    <row r="23" spans="1:14" ht="37.5" customHeight="1">
      <c r="A23" s="179"/>
      <c r="B23" s="190" t="s">
        <v>165</v>
      </c>
      <c r="C23" s="190" t="s">
        <v>166</v>
      </c>
      <c r="D23" s="86" t="s">
        <v>158</v>
      </c>
      <c r="E23" s="192">
        <v>70370</v>
      </c>
      <c r="F23" s="197"/>
      <c r="G23" s="197"/>
      <c r="H23" s="75">
        <f t="shared" si="0"/>
        <v>70370</v>
      </c>
      <c r="I23" s="192">
        <v>70370</v>
      </c>
      <c r="J23" s="179"/>
      <c r="K23" s="50" t="s">
        <v>60</v>
      </c>
      <c r="L23" s="179"/>
      <c r="M23" s="194"/>
      <c r="N23" s="194" t="s">
        <v>99</v>
      </c>
    </row>
    <row r="24" spans="1:14" ht="37.5" customHeight="1">
      <c r="A24" s="107"/>
      <c r="B24" s="198" t="s">
        <v>52</v>
      </c>
      <c r="C24" s="198"/>
      <c r="D24" s="199"/>
      <c r="E24" s="200">
        <f>SUM(E6:E23)</f>
        <v>1724160</v>
      </c>
      <c r="F24" s="200">
        <f>SUM(F6:F23)</f>
        <v>210000</v>
      </c>
      <c r="G24" s="200">
        <f>SUM(G6:G23)</f>
        <v>430000</v>
      </c>
      <c r="H24" s="200">
        <f>SUM(H6:H23)</f>
        <v>2364160</v>
      </c>
      <c r="I24" s="200">
        <f>SUM(I6:I23)</f>
        <v>1724160</v>
      </c>
      <c r="J24" s="107"/>
      <c r="K24" s="50"/>
      <c r="L24" s="107"/>
      <c r="M24" s="201"/>
      <c r="N24" s="201"/>
    </row>
    <row r="25" spans="1:14" ht="37.5" customHeight="1">
      <c r="A25" s="190" t="s">
        <v>167</v>
      </c>
      <c r="B25" s="190" t="s">
        <v>123</v>
      </c>
      <c r="C25" s="190" t="s">
        <v>124</v>
      </c>
      <c r="D25" s="190" t="s">
        <v>125</v>
      </c>
      <c r="E25" s="192">
        <v>318723</v>
      </c>
      <c r="F25" s="192"/>
      <c r="G25" s="192"/>
      <c r="H25" s="192">
        <v>318723</v>
      </c>
      <c r="I25" s="192">
        <v>318723</v>
      </c>
      <c r="J25" s="190"/>
      <c r="K25" s="50" t="s">
        <v>60</v>
      </c>
      <c r="L25" s="190"/>
      <c r="M25" s="190"/>
      <c r="N25" s="194" t="s">
        <v>99</v>
      </c>
    </row>
    <row r="26" spans="1:14" ht="37.5" customHeight="1">
      <c r="A26" s="190"/>
      <c r="B26" s="190" t="s">
        <v>123</v>
      </c>
      <c r="C26" s="190" t="s">
        <v>168</v>
      </c>
      <c r="D26" s="190" t="s">
        <v>169</v>
      </c>
      <c r="E26" s="192">
        <v>143000</v>
      </c>
      <c r="F26" s="192"/>
      <c r="G26" s="192"/>
      <c r="H26" s="192">
        <v>143000</v>
      </c>
      <c r="I26" s="192">
        <v>143000</v>
      </c>
      <c r="J26" s="190"/>
      <c r="K26" s="50" t="s">
        <v>60</v>
      </c>
      <c r="L26" s="190"/>
      <c r="M26" s="190"/>
      <c r="N26" s="194" t="s">
        <v>99</v>
      </c>
    </row>
    <row r="27" spans="1:14" ht="37.5" customHeight="1">
      <c r="A27" s="190"/>
      <c r="B27" s="190" t="s">
        <v>123</v>
      </c>
      <c r="C27" s="190" t="s">
        <v>170</v>
      </c>
      <c r="D27" s="190" t="s">
        <v>171</v>
      </c>
      <c r="E27" s="192">
        <v>200000</v>
      </c>
      <c r="F27" s="192"/>
      <c r="G27" s="192"/>
      <c r="H27" s="192">
        <v>200000</v>
      </c>
      <c r="I27" s="192">
        <v>200000</v>
      </c>
      <c r="J27" s="190"/>
      <c r="K27" s="50" t="s">
        <v>60</v>
      </c>
      <c r="L27" s="190"/>
      <c r="M27" s="190"/>
      <c r="N27" s="194" t="s">
        <v>99</v>
      </c>
    </row>
    <row r="28" spans="1:14" ht="37.5" customHeight="1">
      <c r="A28" s="190"/>
      <c r="B28" s="190" t="s">
        <v>123</v>
      </c>
      <c r="C28" s="190" t="s">
        <v>172</v>
      </c>
      <c r="D28" s="190" t="s">
        <v>169</v>
      </c>
      <c r="E28" s="192">
        <v>31070</v>
      </c>
      <c r="F28" s="192"/>
      <c r="G28" s="192"/>
      <c r="H28" s="192">
        <v>31070</v>
      </c>
      <c r="I28" s="192">
        <v>31070</v>
      </c>
      <c r="J28" s="190"/>
      <c r="K28" s="50" t="s">
        <v>60</v>
      </c>
      <c r="L28" s="190"/>
      <c r="M28" s="190"/>
      <c r="N28" s="194" t="s">
        <v>99</v>
      </c>
    </row>
    <row r="29" spans="1:14" ht="37.5" customHeight="1">
      <c r="A29" s="190"/>
      <c r="B29" s="190" t="s">
        <v>123</v>
      </c>
      <c r="C29" s="190" t="s">
        <v>173</v>
      </c>
      <c r="D29" s="190" t="s">
        <v>174</v>
      </c>
      <c r="E29" s="192">
        <v>304000</v>
      </c>
      <c r="F29" s="192"/>
      <c r="G29" s="192"/>
      <c r="H29" s="192">
        <v>304000</v>
      </c>
      <c r="I29" s="192">
        <v>304000</v>
      </c>
      <c r="J29" s="190"/>
      <c r="K29" s="50" t="s">
        <v>60</v>
      </c>
      <c r="L29" s="190"/>
      <c r="M29" s="190"/>
      <c r="N29" s="194" t="s">
        <v>99</v>
      </c>
    </row>
    <row r="30" spans="1:14" ht="37.5" customHeight="1">
      <c r="A30" s="190"/>
      <c r="B30" s="190" t="s">
        <v>123</v>
      </c>
      <c r="C30" s="190" t="s">
        <v>175</v>
      </c>
      <c r="D30" s="190" t="s">
        <v>176</v>
      </c>
      <c r="E30" s="192">
        <v>276802</v>
      </c>
      <c r="F30" s="192"/>
      <c r="G30" s="192"/>
      <c r="H30" s="192">
        <v>276802</v>
      </c>
      <c r="I30" s="192">
        <v>276802</v>
      </c>
      <c r="J30" s="190"/>
      <c r="K30" s="50" t="s">
        <v>60</v>
      </c>
      <c r="L30" s="190"/>
      <c r="M30" s="190"/>
      <c r="N30" s="194" t="s">
        <v>99</v>
      </c>
    </row>
    <row r="31" spans="1:14" ht="37.5" customHeight="1">
      <c r="A31" s="190"/>
      <c r="B31" s="190" t="s">
        <v>177</v>
      </c>
      <c r="C31" s="190" t="s">
        <v>139</v>
      </c>
      <c r="D31" s="190" t="s">
        <v>140</v>
      </c>
      <c r="E31" s="192">
        <v>75690</v>
      </c>
      <c r="F31" s="192"/>
      <c r="G31" s="192"/>
      <c r="H31" s="192">
        <f aca="true" t="shared" si="1" ref="H31:H45">SUM(E31:G31)</f>
        <v>75690</v>
      </c>
      <c r="I31" s="192">
        <v>75690</v>
      </c>
      <c r="J31" s="190"/>
      <c r="K31" s="50" t="s">
        <v>60</v>
      </c>
      <c r="L31" s="190"/>
      <c r="M31" s="190"/>
      <c r="N31" s="194" t="s">
        <v>99</v>
      </c>
    </row>
    <row r="32" spans="1:14" ht="37.5" customHeight="1">
      <c r="A32" s="190"/>
      <c r="B32" s="190" t="s">
        <v>178</v>
      </c>
      <c r="C32" s="190" t="s">
        <v>142</v>
      </c>
      <c r="D32" s="190" t="s">
        <v>143</v>
      </c>
      <c r="E32" s="192">
        <v>172305</v>
      </c>
      <c r="F32" s="192"/>
      <c r="G32" s="192"/>
      <c r="H32" s="192">
        <f t="shared" si="1"/>
        <v>172305</v>
      </c>
      <c r="I32" s="192">
        <v>172305</v>
      </c>
      <c r="J32" s="190"/>
      <c r="K32" s="50" t="s">
        <v>60</v>
      </c>
      <c r="L32" s="190"/>
      <c r="M32" s="190"/>
      <c r="N32" s="194" t="s">
        <v>99</v>
      </c>
    </row>
    <row r="33" spans="1:14" ht="37.5" customHeight="1">
      <c r="A33" s="190"/>
      <c r="B33" s="190" t="s">
        <v>179</v>
      </c>
      <c r="C33" s="190" t="s">
        <v>145</v>
      </c>
      <c r="D33" s="190" t="s">
        <v>146</v>
      </c>
      <c r="E33" s="192">
        <v>684900</v>
      </c>
      <c r="F33" s="192"/>
      <c r="G33" s="192"/>
      <c r="H33" s="192">
        <f t="shared" si="1"/>
        <v>684900</v>
      </c>
      <c r="I33" s="192">
        <v>684900</v>
      </c>
      <c r="J33" s="190"/>
      <c r="K33" s="50" t="s">
        <v>60</v>
      </c>
      <c r="L33" s="190"/>
      <c r="M33" s="190"/>
      <c r="N33" s="194" t="s">
        <v>99</v>
      </c>
    </row>
    <row r="34" spans="1:14" s="202" customFormat="1" ht="46.5" customHeight="1">
      <c r="A34" s="190"/>
      <c r="B34" s="190" t="s">
        <v>180</v>
      </c>
      <c r="C34" s="190" t="s">
        <v>148</v>
      </c>
      <c r="D34" s="190" t="s">
        <v>146</v>
      </c>
      <c r="E34" s="192">
        <v>432720</v>
      </c>
      <c r="F34" s="192"/>
      <c r="G34" s="192"/>
      <c r="H34" s="192">
        <f t="shared" si="1"/>
        <v>432720</v>
      </c>
      <c r="I34" s="192">
        <v>432720</v>
      </c>
      <c r="J34" s="190"/>
      <c r="K34" s="50" t="s">
        <v>60</v>
      </c>
      <c r="L34" s="190"/>
      <c r="M34" s="190"/>
      <c r="N34" s="194" t="s">
        <v>99</v>
      </c>
    </row>
    <row r="35" spans="1:14" s="202" customFormat="1" ht="46.5" customHeight="1">
      <c r="A35" s="190"/>
      <c r="B35" s="190" t="s">
        <v>181</v>
      </c>
      <c r="C35" s="190" t="s">
        <v>150</v>
      </c>
      <c r="D35" s="190" t="s">
        <v>146</v>
      </c>
      <c r="E35" s="192">
        <v>698310</v>
      </c>
      <c r="F35" s="192"/>
      <c r="G35" s="192"/>
      <c r="H35" s="192">
        <f t="shared" si="1"/>
        <v>698310</v>
      </c>
      <c r="I35" s="192">
        <v>698310</v>
      </c>
      <c r="J35" s="190"/>
      <c r="K35" s="50" t="s">
        <v>60</v>
      </c>
      <c r="L35" s="190"/>
      <c r="M35" s="194"/>
      <c r="N35" s="194" t="s">
        <v>99</v>
      </c>
    </row>
    <row r="36" spans="1:14" s="202" customFormat="1" ht="46.5" customHeight="1">
      <c r="A36" s="190"/>
      <c r="B36" s="190" t="s">
        <v>182</v>
      </c>
      <c r="C36" s="190" t="s">
        <v>152</v>
      </c>
      <c r="D36" s="190" t="s">
        <v>146</v>
      </c>
      <c r="E36" s="192">
        <v>47160</v>
      </c>
      <c r="F36" s="192"/>
      <c r="G36" s="192"/>
      <c r="H36" s="192">
        <f t="shared" si="1"/>
        <v>47160</v>
      </c>
      <c r="I36" s="192">
        <v>47160</v>
      </c>
      <c r="J36" s="190"/>
      <c r="K36" s="50" t="s">
        <v>60</v>
      </c>
      <c r="L36" s="190"/>
      <c r="M36" s="190"/>
      <c r="N36" s="194" t="s">
        <v>99</v>
      </c>
    </row>
    <row r="37" spans="1:14" s="202" customFormat="1" ht="46.5" customHeight="1">
      <c r="A37" s="190"/>
      <c r="B37" s="190" t="s">
        <v>183</v>
      </c>
      <c r="C37" s="190" t="s">
        <v>154</v>
      </c>
      <c r="D37" s="190" t="s">
        <v>155</v>
      </c>
      <c r="E37" s="192">
        <v>1470600</v>
      </c>
      <c r="F37" s="192"/>
      <c r="G37" s="192"/>
      <c r="H37" s="192">
        <f t="shared" si="1"/>
        <v>1470600</v>
      </c>
      <c r="I37" s="192">
        <v>1470600</v>
      </c>
      <c r="J37" s="190"/>
      <c r="K37" s="50" t="s">
        <v>60</v>
      </c>
      <c r="L37" s="190"/>
      <c r="M37" s="190"/>
      <c r="N37" s="194" t="s">
        <v>99</v>
      </c>
    </row>
    <row r="38" spans="1:14" s="202" customFormat="1" ht="46.5" customHeight="1">
      <c r="A38" s="190"/>
      <c r="B38" s="190" t="s">
        <v>156</v>
      </c>
      <c r="C38" s="190" t="s">
        <v>157</v>
      </c>
      <c r="D38" s="190" t="s">
        <v>158</v>
      </c>
      <c r="E38" s="192">
        <v>1590120</v>
      </c>
      <c r="F38" s="192"/>
      <c r="G38" s="192"/>
      <c r="H38" s="192">
        <f t="shared" si="1"/>
        <v>1590120</v>
      </c>
      <c r="I38" s="192">
        <v>1590120</v>
      </c>
      <c r="J38" s="190"/>
      <c r="K38" s="50" t="s">
        <v>60</v>
      </c>
      <c r="L38" s="190"/>
      <c r="M38" s="190"/>
      <c r="N38" s="194" t="s">
        <v>99</v>
      </c>
    </row>
    <row r="39" spans="1:14" s="202" customFormat="1" ht="46.5" customHeight="1">
      <c r="A39" s="190"/>
      <c r="B39" s="190" t="s">
        <v>184</v>
      </c>
      <c r="C39" s="190" t="s">
        <v>160</v>
      </c>
      <c r="D39" s="190" t="s">
        <v>158</v>
      </c>
      <c r="E39" s="192">
        <v>549450</v>
      </c>
      <c r="F39" s="192"/>
      <c r="G39" s="192"/>
      <c r="H39" s="192">
        <f t="shared" si="1"/>
        <v>549450</v>
      </c>
      <c r="I39" s="192">
        <v>549450</v>
      </c>
      <c r="J39" s="190"/>
      <c r="K39" s="50" t="s">
        <v>60</v>
      </c>
      <c r="L39" s="190"/>
      <c r="M39" s="190"/>
      <c r="N39" s="194" t="s">
        <v>99</v>
      </c>
    </row>
    <row r="40" spans="1:14" s="202" customFormat="1" ht="46.5" customHeight="1">
      <c r="A40" s="190"/>
      <c r="B40" s="190" t="s">
        <v>185</v>
      </c>
      <c r="C40" s="190" t="s">
        <v>162</v>
      </c>
      <c r="D40" s="190" t="s">
        <v>158</v>
      </c>
      <c r="E40" s="192">
        <v>1236870</v>
      </c>
      <c r="F40" s="192"/>
      <c r="G40" s="192"/>
      <c r="H40" s="192">
        <f t="shared" si="1"/>
        <v>1236870</v>
      </c>
      <c r="I40" s="192">
        <v>1236870</v>
      </c>
      <c r="J40" s="190"/>
      <c r="K40" s="50" t="s">
        <v>60</v>
      </c>
      <c r="L40" s="190"/>
      <c r="M40" s="190"/>
      <c r="N40" s="194" t="s">
        <v>99</v>
      </c>
    </row>
    <row r="41" spans="1:14" s="202" customFormat="1" ht="34.5" customHeight="1">
      <c r="A41" s="190"/>
      <c r="B41" s="190" t="s">
        <v>186</v>
      </c>
      <c r="C41" s="190" t="s">
        <v>164</v>
      </c>
      <c r="D41" s="190" t="s">
        <v>187</v>
      </c>
      <c r="E41" s="192">
        <v>440190</v>
      </c>
      <c r="F41" s="192"/>
      <c r="G41" s="192"/>
      <c r="H41" s="192">
        <f t="shared" si="1"/>
        <v>440190</v>
      </c>
      <c r="I41" s="192">
        <v>440190</v>
      </c>
      <c r="J41" s="190"/>
      <c r="K41" s="50" t="s">
        <v>60</v>
      </c>
      <c r="L41" s="190"/>
      <c r="M41" s="190"/>
      <c r="N41" s="194" t="s">
        <v>99</v>
      </c>
    </row>
    <row r="42" spans="1:14" s="202" customFormat="1" ht="57.75" customHeight="1">
      <c r="A42" s="190"/>
      <c r="B42" s="190" t="s">
        <v>188</v>
      </c>
      <c r="C42" s="190" t="s">
        <v>166</v>
      </c>
      <c r="D42" s="190" t="s">
        <v>187</v>
      </c>
      <c r="E42" s="192">
        <v>285330</v>
      </c>
      <c r="F42" s="192"/>
      <c r="G42" s="192"/>
      <c r="H42" s="192">
        <f t="shared" si="1"/>
        <v>285330</v>
      </c>
      <c r="I42" s="192">
        <v>285330</v>
      </c>
      <c r="J42" s="190"/>
      <c r="K42" s="50" t="s">
        <v>60</v>
      </c>
      <c r="L42" s="190"/>
      <c r="M42" s="190"/>
      <c r="N42" s="194" t="s">
        <v>99</v>
      </c>
    </row>
    <row r="43" spans="1:14" s="202" customFormat="1" ht="35.25" customHeight="1">
      <c r="A43" s="190"/>
      <c r="B43" s="190" t="s">
        <v>189</v>
      </c>
      <c r="C43" s="190" t="s">
        <v>168</v>
      </c>
      <c r="D43" s="190" t="s">
        <v>190</v>
      </c>
      <c r="E43" s="192">
        <v>200000</v>
      </c>
      <c r="F43" s="192"/>
      <c r="G43" s="192">
        <v>302000</v>
      </c>
      <c r="H43" s="192">
        <f t="shared" si="1"/>
        <v>502000</v>
      </c>
      <c r="I43" s="192">
        <v>200000</v>
      </c>
      <c r="J43" s="190"/>
      <c r="K43" s="50" t="s">
        <v>60</v>
      </c>
      <c r="L43" s="50"/>
      <c r="M43" s="50"/>
      <c r="N43" s="50" t="s">
        <v>99</v>
      </c>
    </row>
    <row r="44" spans="1:14" s="202" customFormat="1" ht="57.75" customHeight="1">
      <c r="A44" s="190"/>
      <c r="B44" s="190" t="s">
        <v>189</v>
      </c>
      <c r="C44" s="190" t="s">
        <v>175</v>
      </c>
      <c r="D44" s="190" t="s">
        <v>190</v>
      </c>
      <c r="E44" s="192">
        <v>1447020</v>
      </c>
      <c r="F44" s="192"/>
      <c r="G44" s="192">
        <v>2283530</v>
      </c>
      <c r="H44" s="192">
        <f t="shared" si="1"/>
        <v>3730550</v>
      </c>
      <c r="I44" s="192">
        <v>1447020</v>
      </c>
      <c r="J44" s="190"/>
      <c r="K44" s="50" t="s">
        <v>60</v>
      </c>
      <c r="L44" s="50"/>
      <c r="M44" s="50"/>
      <c r="N44" s="50" t="s">
        <v>99</v>
      </c>
    </row>
    <row r="45" spans="1:14" s="202" customFormat="1" ht="31.5" customHeight="1">
      <c r="A45" s="190"/>
      <c r="B45" s="190" t="s">
        <v>189</v>
      </c>
      <c r="C45" s="190" t="s">
        <v>172</v>
      </c>
      <c r="D45" s="190" t="s">
        <v>190</v>
      </c>
      <c r="E45" s="192">
        <v>5769330</v>
      </c>
      <c r="F45" s="192"/>
      <c r="G45" s="192">
        <v>6365995</v>
      </c>
      <c r="H45" s="192">
        <f t="shared" si="1"/>
        <v>12135325</v>
      </c>
      <c r="I45" s="192">
        <v>5769330</v>
      </c>
      <c r="J45" s="190"/>
      <c r="K45" s="50" t="s">
        <v>60</v>
      </c>
      <c r="L45" s="50"/>
      <c r="M45" s="50"/>
      <c r="N45" s="50" t="s">
        <v>99</v>
      </c>
    </row>
    <row r="46" spans="1:14" s="203" customFormat="1" ht="33.75" customHeight="1">
      <c r="A46" s="198"/>
      <c r="B46" s="198" t="s">
        <v>52</v>
      </c>
      <c r="C46" s="198"/>
      <c r="D46" s="200"/>
      <c r="E46" s="200">
        <f>SUM(E25:E45)</f>
        <v>16373590</v>
      </c>
      <c r="F46" s="200">
        <f>SUM(F25:F45)</f>
        <v>0</v>
      </c>
      <c r="G46" s="200">
        <f>SUM(G25:G45)</f>
        <v>8951525</v>
      </c>
      <c r="H46" s="200">
        <f>SUM(H25:H45)</f>
        <v>25325115</v>
      </c>
      <c r="I46" s="200">
        <f>SUM(I25:I45)</f>
        <v>16373590</v>
      </c>
      <c r="J46" s="198"/>
      <c r="K46" s="198"/>
      <c r="L46" s="198"/>
      <c r="M46" s="198"/>
      <c r="N46" s="198"/>
    </row>
    <row r="47" spans="1:14" ht="44.25" customHeight="1">
      <c r="A47" s="204"/>
      <c r="B47" s="205" t="s">
        <v>29</v>
      </c>
      <c r="C47" s="205"/>
      <c r="D47" s="206"/>
      <c r="E47" s="207">
        <f>E46+E24</f>
        <v>18097750</v>
      </c>
      <c r="F47" s="207">
        <f>F46+F24</f>
        <v>210000</v>
      </c>
      <c r="G47" s="207">
        <f>G46+G24</f>
        <v>9381525</v>
      </c>
      <c r="H47" s="207">
        <f>H46+H24</f>
        <v>27689275</v>
      </c>
      <c r="I47" s="207">
        <f>I46+I24</f>
        <v>18097750</v>
      </c>
      <c r="J47" s="208"/>
      <c r="K47" s="208"/>
      <c r="L47" s="63"/>
      <c r="M47" s="59"/>
      <c r="N47" s="63"/>
    </row>
    <row r="48" spans="1:14" ht="16.5">
      <c r="A48" s="30"/>
      <c r="B48" s="31"/>
      <c r="C48" s="30"/>
      <c r="D48" s="30"/>
      <c r="E48" s="32"/>
      <c r="F48" s="30"/>
      <c r="G48" s="30"/>
      <c r="H48" s="30"/>
      <c r="I48" s="32"/>
      <c r="J48" s="32"/>
      <c r="K48" s="30"/>
      <c r="L48" s="30"/>
      <c r="M48" s="30"/>
      <c r="N48" s="30"/>
    </row>
    <row r="49" spans="1:12" s="35" customFormat="1" ht="21" customHeight="1">
      <c r="A49" s="34" t="s">
        <v>65</v>
      </c>
      <c r="B49" s="34"/>
      <c r="C49" s="34"/>
      <c r="D49" s="34"/>
      <c r="E49" s="34"/>
      <c r="F49" s="34"/>
      <c r="G49" s="34"/>
      <c r="H49" s="34"/>
      <c r="I49" s="34"/>
      <c r="J49" s="34"/>
      <c r="K49" s="34"/>
      <c r="L49" s="34"/>
    </row>
    <row r="50" spans="1:10" s="35" customFormat="1" ht="22.5" customHeight="1">
      <c r="A50" s="34" t="s">
        <v>47</v>
      </c>
      <c r="B50" s="34"/>
      <c r="C50" s="34"/>
      <c r="D50" s="34"/>
      <c r="E50" s="34"/>
      <c r="F50" s="34"/>
      <c r="G50" s="34"/>
      <c r="H50" s="34"/>
      <c r="I50" s="34"/>
      <c r="J50" s="34"/>
    </row>
    <row r="51" ht="37.5" customHeight="1"/>
    <row r="52" ht="43.5" customHeight="1"/>
    <row r="53" ht="42" customHeight="1"/>
    <row r="54" ht="42" customHeight="1"/>
    <row r="55" ht="45" customHeight="1"/>
    <row r="56" ht="55.5" customHeight="1"/>
    <row r="57" ht="43.5" customHeight="1"/>
    <row r="58" ht="54" customHeight="1"/>
    <row r="59" ht="42.75" customHeight="1"/>
    <row r="60" ht="16.5" customHeight="1" hidden="1"/>
    <row r="61" ht="43.5" customHeight="1"/>
    <row r="62" ht="33" customHeight="1"/>
    <row r="63" ht="37.5" customHeight="1"/>
    <row r="64" ht="24.75" customHeight="1"/>
    <row r="65" ht="16.5"/>
    <row r="66" ht="16.5"/>
    <row r="67" ht="16.5"/>
    <row r="68" ht="16.5"/>
    <row r="69" ht="16.5"/>
    <row r="70" ht="16.5"/>
    <row r="71" ht="16.5"/>
    <row r="72" ht="16.5"/>
    <row r="73" ht="16.5"/>
    <row r="74" ht="16.5"/>
    <row r="75" ht="16.5"/>
    <row r="120" ht="19.5" customHeight="1"/>
    <row r="121" ht="19.5" customHeight="1"/>
    <row r="123" ht="19.5" customHeight="1"/>
    <row r="124" ht="19.5" customHeight="1"/>
    <row r="156" ht="24.75" customHeight="1"/>
    <row r="212"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49:L49"/>
    <mergeCell ref="A50:J50"/>
  </mergeCells>
  <printOptions horizontalCentered="1" verticalCentered="1"/>
  <pageMargins left="0.7479166666666667" right="0.5513888888888889" top="0.39375" bottom="0.19652777777777777" header="0.5118055555555555" footer="0.5118055555555555"/>
  <pageSetup horizontalDpi="300" verticalDpi="300" orientation="landscape" paperSize="8" scale="98"/>
</worksheet>
</file>

<file path=xl/worksheets/sheet9.xml><?xml version="1.0" encoding="utf-8"?>
<worksheet xmlns="http://schemas.openxmlformats.org/spreadsheetml/2006/main" xmlns:r="http://schemas.openxmlformats.org/officeDocument/2006/relationships">
  <dimension ref="A1:N15"/>
  <sheetViews>
    <sheetView view="pageBreakPreview" zoomScale="85" zoomScaleSheetLayoutView="85" workbookViewId="0" topLeftCell="A1">
      <selection activeCell="F10" activeCellId="1" sqref="M6:M8 F10"/>
    </sheetView>
  </sheetViews>
  <sheetFormatPr defaultColWidth="8.00390625" defaultRowHeight="13.5"/>
  <cols>
    <col min="1" max="1" width="16.125" style="5" customWidth="1"/>
    <col min="2" max="2" width="21.00390625" style="6" customWidth="1"/>
    <col min="3" max="3" width="23.875" style="5" customWidth="1"/>
    <col min="4" max="4" width="11.625" style="5" customWidth="1"/>
    <col min="5" max="5" width="13.00390625" style="7" customWidth="1"/>
    <col min="6" max="6" width="11.50390625" style="5" customWidth="1"/>
    <col min="7" max="7" width="10.375" style="5" customWidth="1"/>
    <col min="8" max="8" width="13.00390625" style="5" customWidth="1"/>
    <col min="9" max="9" width="11.87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191</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s="57" customFormat="1" ht="48">
      <c r="A6" s="119" t="s">
        <v>192</v>
      </c>
      <c r="B6" s="209" t="s">
        <v>193</v>
      </c>
      <c r="C6" s="209" t="s">
        <v>194</v>
      </c>
      <c r="D6" s="210" t="s">
        <v>195</v>
      </c>
      <c r="E6" s="211">
        <v>250000</v>
      </c>
      <c r="F6" s="211"/>
      <c r="G6" s="211"/>
      <c r="H6" s="211">
        <f>SUM(E6:G6)</f>
        <v>250000</v>
      </c>
      <c r="I6" s="211">
        <v>0</v>
      </c>
      <c r="J6" s="118" t="s">
        <v>60</v>
      </c>
      <c r="K6" s="118" t="s">
        <v>60</v>
      </c>
      <c r="L6" s="66" t="s">
        <v>60</v>
      </c>
      <c r="M6" s="66"/>
      <c r="N6" s="66" t="s">
        <v>196</v>
      </c>
    </row>
    <row r="7" spans="1:14" ht="63">
      <c r="A7" s="212" t="s">
        <v>197</v>
      </c>
      <c r="B7" s="119" t="s">
        <v>198</v>
      </c>
      <c r="C7" s="119" t="s">
        <v>199</v>
      </c>
      <c r="D7" s="213" t="s">
        <v>200</v>
      </c>
      <c r="E7" s="214">
        <v>22032000</v>
      </c>
      <c r="F7" s="214"/>
      <c r="G7" s="214"/>
      <c r="H7" s="214">
        <f aca="true" t="shared" si="0" ref="H7:H8">E7+F7</f>
        <v>22032000</v>
      </c>
      <c r="I7" s="214">
        <v>2130000</v>
      </c>
      <c r="J7" s="160"/>
      <c r="K7" s="118" t="s">
        <v>60</v>
      </c>
      <c r="L7" s="12" t="s">
        <v>60</v>
      </c>
      <c r="M7" s="12"/>
      <c r="N7" s="66" t="s">
        <v>196</v>
      </c>
    </row>
    <row r="8" spans="1:14" s="161" customFormat="1" ht="48">
      <c r="A8" s="212" t="s">
        <v>201</v>
      </c>
      <c r="B8" s="119" t="s">
        <v>198</v>
      </c>
      <c r="C8" s="119" t="s">
        <v>199</v>
      </c>
      <c r="D8" s="213" t="s">
        <v>200</v>
      </c>
      <c r="E8" s="214">
        <v>2448000</v>
      </c>
      <c r="F8" s="214"/>
      <c r="G8" s="214"/>
      <c r="H8" s="214">
        <f t="shared" si="0"/>
        <v>2448000</v>
      </c>
      <c r="I8" s="214">
        <v>237000</v>
      </c>
      <c r="J8" s="160"/>
      <c r="K8" s="118" t="s">
        <v>60</v>
      </c>
      <c r="L8" s="12" t="s">
        <v>60</v>
      </c>
      <c r="M8" s="12"/>
      <c r="N8" s="66" t="s">
        <v>196</v>
      </c>
    </row>
    <row r="9" spans="1:14" ht="28.5" customHeight="1">
      <c r="A9" s="65"/>
      <c r="B9" s="163"/>
      <c r="C9" s="164"/>
      <c r="D9" s="118"/>
      <c r="E9" s="165"/>
      <c r="F9" s="166"/>
      <c r="G9" s="165"/>
      <c r="H9" s="167"/>
      <c r="I9" s="167"/>
      <c r="J9" s="160"/>
      <c r="K9" s="168"/>
      <c r="L9" s="168"/>
      <c r="M9" s="66"/>
      <c r="N9" s="66"/>
    </row>
    <row r="10" spans="1:14" ht="28.5" customHeight="1">
      <c r="A10" s="65"/>
      <c r="B10" s="111"/>
      <c r="C10" s="164"/>
      <c r="D10" s="118"/>
      <c r="E10" s="165"/>
      <c r="F10" s="166"/>
      <c r="G10" s="165"/>
      <c r="H10" s="167"/>
      <c r="I10" s="167"/>
      <c r="J10" s="160"/>
      <c r="K10" s="168"/>
      <c r="L10" s="168"/>
      <c r="M10" s="66"/>
      <c r="N10" s="66"/>
    </row>
    <row r="11" spans="1:14" s="161" customFormat="1" ht="28.5" customHeight="1">
      <c r="A11" s="169"/>
      <c r="B11" s="111"/>
      <c r="C11" s="164"/>
      <c r="D11" s="118"/>
      <c r="E11" s="165"/>
      <c r="F11" s="165"/>
      <c r="G11" s="165"/>
      <c r="H11" s="165"/>
      <c r="I11" s="165"/>
      <c r="J11" s="160"/>
      <c r="K11" s="168"/>
      <c r="L11" s="66"/>
      <c r="M11" s="66"/>
      <c r="N11" s="66"/>
    </row>
    <row r="12" spans="1:14" ht="30.75" customHeight="1">
      <c r="A12" s="171" t="s">
        <v>29</v>
      </c>
      <c r="B12" s="172"/>
      <c r="C12" s="172"/>
      <c r="D12" s="172"/>
      <c r="E12" s="173">
        <f>E6+E7+E8</f>
        <v>24730000</v>
      </c>
      <c r="F12" s="173">
        <f>F6+F7+F8</f>
        <v>0</v>
      </c>
      <c r="G12" s="173">
        <f>G6+G7+G8</f>
        <v>0</v>
      </c>
      <c r="H12" s="173">
        <f>H6+H7+H8</f>
        <v>24730000</v>
      </c>
      <c r="I12" s="173">
        <f>I6+I7+I8</f>
        <v>2367000</v>
      </c>
      <c r="J12" s="172"/>
      <c r="K12" s="172"/>
      <c r="L12" s="174"/>
      <c r="M12" s="174"/>
      <c r="N12" s="175"/>
    </row>
    <row r="13" spans="1:14" ht="16.5">
      <c r="A13" s="176" t="s">
        <v>42</v>
      </c>
      <c r="B13" s="177"/>
      <c r="C13" s="176" t="s">
        <v>43</v>
      </c>
      <c r="D13" s="176"/>
      <c r="E13" s="178"/>
      <c r="F13" s="176"/>
      <c r="G13" s="176"/>
      <c r="H13" s="176" t="s">
        <v>44</v>
      </c>
      <c r="I13" s="178"/>
      <c r="J13" s="178"/>
      <c r="K13" s="176"/>
      <c r="L13" s="176" t="s">
        <v>45</v>
      </c>
      <c r="M13" s="30"/>
      <c r="N13" s="33"/>
    </row>
    <row r="14" spans="1:12" s="35" customFormat="1" ht="21" customHeight="1">
      <c r="A14" s="34" t="s">
        <v>53</v>
      </c>
      <c r="B14" s="34"/>
      <c r="C14" s="34"/>
      <c r="D14" s="34"/>
      <c r="E14" s="34"/>
      <c r="F14" s="34"/>
      <c r="G14" s="34"/>
      <c r="H14" s="34"/>
      <c r="I14" s="34"/>
      <c r="J14" s="34"/>
      <c r="K14" s="34"/>
      <c r="L14" s="34"/>
    </row>
    <row r="15" spans="1:10" s="35" customFormat="1" ht="22.5" customHeight="1">
      <c r="A15" s="34" t="s">
        <v>47</v>
      </c>
      <c r="B15" s="34"/>
      <c r="C15" s="34"/>
      <c r="D15" s="34"/>
      <c r="E15" s="34"/>
      <c r="F15" s="34"/>
      <c r="G15" s="34"/>
      <c r="H15" s="34"/>
      <c r="I15" s="34"/>
      <c r="J15" s="34"/>
    </row>
    <row r="16" ht="37.5" customHeight="1"/>
    <row r="17" ht="43.5" customHeight="1"/>
    <row r="18" ht="42" customHeight="1"/>
    <row r="19" ht="42" customHeight="1"/>
    <row r="20" ht="45" customHeight="1"/>
    <row r="21" ht="55.5" customHeight="1"/>
    <row r="22" ht="43.5" customHeight="1"/>
    <row r="23" ht="54" customHeight="1"/>
    <row r="24" ht="42.75" customHeight="1"/>
    <row r="25" ht="16.5" customHeight="1" hidden="1"/>
    <row r="26" ht="43.5" customHeight="1"/>
    <row r="27" ht="33" customHeight="1"/>
    <row r="28" ht="37.5" customHeight="1"/>
    <row r="29" ht="24.75" customHeight="1"/>
    <row r="85" ht="19.5" customHeight="1"/>
    <row r="86" ht="19.5" customHeight="1"/>
    <row r="88" ht="19.5" customHeight="1"/>
    <row r="89" ht="19.5" customHeight="1"/>
    <row r="121" ht="24.75" customHeight="1"/>
    <row r="177"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4:L14"/>
    <mergeCell ref="A15:J15"/>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花蓮縣政府</dc:creator>
  <cp:keywords/>
  <dc:description/>
  <cp:lastModifiedBy/>
  <cp:lastPrinted>2016-05-06T03:23:55Z</cp:lastPrinted>
  <dcterms:created xsi:type="dcterms:W3CDTF">2000-07-31T07:30:27Z</dcterms:created>
  <dcterms:modified xsi:type="dcterms:W3CDTF">2019-04-29T06:03:42Z</dcterms:modified>
  <cp:category/>
  <cp:version/>
  <cp:contentType/>
  <cp:contentStatus/>
  <cp:revision>12</cp:revision>
</cp:coreProperties>
</file>